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" sheetId="1" r:id="rId1"/>
    <sheet name="Z1_3" sheetId="2" state="hidden" r:id="rId2"/>
    <sheet name="1_3_1" sheetId="3" state="hidden" r:id="rId3"/>
  </sheets>
  <definedNames>
    <definedName name="Z1_3">'Z1_3'!$A$1:$O$28</definedName>
    <definedName name="_xlnm.Print_Area" localSheetId="0">'1_3'!$A$1:$R$39</definedName>
  </definedNames>
  <calcPr fullCalcOnLoad="1"/>
</workbook>
</file>

<file path=xl/sharedStrings.xml><?xml version="1.0" encoding="utf-8"?>
<sst xmlns="http://schemas.openxmlformats.org/spreadsheetml/2006/main" count="130" uniqueCount="65">
  <si>
    <t>Таблиця 1.3</t>
  </si>
  <si>
    <t>Надходження справ і матеріалів до окружних та апеляційних адміністративних судів</t>
  </si>
  <si>
    <t>у   2012 році</t>
  </si>
  <si>
    <t>№ з/п</t>
  </si>
  <si>
    <t>Суд</t>
  </si>
  <si>
    <t>Окружні адміністративні суди</t>
  </si>
  <si>
    <t>Апеляційні адміністративні суди</t>
  </si>
  <si>
    <t>Адміністративні справи і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</si>
  <si>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</si>
  <si>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</si>
  <si>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Динаміка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</si>
  <si>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</si>
  <si>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</si>
  <si>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</si>
  <si>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</si>
  <si>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</si>
  <si>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Автономна Республіка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</si>
  <si>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</si>
  <si>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</si>
  <si>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</si>
  <si>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</si>
  <si>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</si>
  <si>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</si>
  <si>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</si>
  <si>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</si>
  <si>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</si>
  <si>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</si>
  <si>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</si>
  <si>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</si>
  <si>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</si>
  <si>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</si>
  <si>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</si>
  <si>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</si>
  <si>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</si>
  <si>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</si>
  <si>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</si>
  <si>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</si>
  <si>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</si>
  <si>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</si>
  <si>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</si>
  <si>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</si>
  <si>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</si>
  <si>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</si>
  <si>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</si>
  <si>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</si>
  <si>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</si>
  <si>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</si>
  <si>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</si>
  <si>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</si>
  <si>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</si>
  <si>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</si>
  <si>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</si>
  <si>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</si>
  <si>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</si>
  <si>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</si>
  <si>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</si>
  <si>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</si>
  <si>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</si>
  <si>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</si>
  <si>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</si>
  <si>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Кількість суддів за штатом</t>
  </si>
  <si>
    <t>Адміністративні справи та матеріали</t>
  </si>
  <si>
    <t>І півріччя 2011</t>
  </si>
  <si>
    <t>І півріччя 2012</t>
  </si>
  <si>
    <t>АР Крим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</si>
</sst>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right"/>
      <protection/>
    </xf>
    <xf numFmtId="4" fontId="1" fillId="3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1" fillId="35" borderId="11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1" xfId="0" applyNumberFormat="1" applyFont="1" applyFill="1" applyBorder="1" applyAlignment="1">
      <alignment/>
    </xf>
    <xf numFmtId="2" fontId="45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left"/>
    </xf>
    <xf numFmtId="0" fontId="1" fillId="36" borderId="11" xfId="0" applyNumberFormat="1" applyFont="1" applyFill="1" applyBorder="1" applyAlignment="1">
      <alignment/>
    </xf>
    <xf numFmtId="1" fontId="1" fillId="36" borderId="11" xfId="0" applyNumberFormat="1" applyFont="1" applyFill="1" applyBorder="1" applyAlignment="1" applyProtection="1">
      <alignment horizontal="right"/>
      <protection/>
    </xf>
    <xf numFmtId="4" fontId="1" fillId="36" borderId="11" xfId="0" applyNumberFormat="1" applyFont="1" applyFill="1" applyBorder="1" applyAlignment="1">
      <alignment horizontal="right" vertical="center" wrapText="1"/>
    </xf>
    <xf numFmtId="2" fontId="45" fillId="36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b/>
        <i val="0"/>
        <color indexed="1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A1">
      <selection activeCell="A2" sqref="A2:R2"/>
    </sheetView>
  </sheetViews>
  <sheetFormatPr defaultColWidth="9.00390625" defaultRowHeight="12.75"/>
  <cols>
    <col min="1" max="1" width="3.75390625" style="1" customWidth="1"/>
    <col min="2" max="2" width="24.25390625" style="1" customWidth="1"/>
    <col min="3" max="3" width="7.875" style="1" customWidth="1"/>
    <col min="4" max="4" width="8.375" style="1" customWidth="1"/>
    <col min="5" max="5" width="7.875" style="1" customWidth="1"/>
    <col min="6" max="6" width="8.25390625" style="1" customWidth="1"/>
    <col min="7" max="7" width="7.375" style="1" customWidth="1"/>
    <col min="8" max="8" width="8.00390625" style="1" customWidth="1"/>
    <col min="9" max="9" width="8.75390625" style="1" customWidth="1"/>
    <col min="10" max="10" width="8.875" style="1" customWidth="1"/>
    <col min="11" max="11" width="7.375" style="1" customWidth="1"/>
    <col min="12" max="13" width="9.00390625" style="1" customWidth="1"/>
    <col min="14" max="14" width="9.25390625" style="1" customWidth="1"/>
    <col min="15" max="15" width="9.625" style="1" customWidth="1"/>
    <col min="16" max="16" width="8.125" style="1" customWidth="1"/>
    <col min="17" max="17" width="7.625" style="1" customWidth="1"/>
    <col min="18" max="18" width="9.375" style="31" customWidth="1"/>
    <col min="19" max="19" width="7.75390625" style="1" customWidth="1"/>
    <col min="20" max="20" width="7.25390625" style="1" customWidth="1"/>
    <col min="21" max="21" width="7.375" style="1" customWidth="1"/>
    <col min="22" max="22" width="7.625" style="1" customWidth="1"/>
    <col min="23" max="25" width="7.125" style="1" customWidth="1"/>
    <col min="26" max="26" width="5.875" style="1" customWidth="1"/>
    <col min="27" max="27" width="5.75390625" style="1" customWidth="1"/>
    <col min="28" max="28" width="7.25390625" style="1" customWidth="1"/>
    <col min="29" max="30" width="7.125" style="1" customWidth="1"/>
    <col min="31" max="16384" width="9.125" style="1" customWidth="1"/>
  </cols>
  <sheetData>
    <row r="1" spans="17:18" ht="10.5" customHeight="1">
      <c r="Q1" s="42"/>
      <c r="R1" s="41" t="s">
        <v>0</v>
      </c>
    </row>
    <row r="2" spans="1:30" ht="18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customHeight="1">
      <c r="A3" s="3"/>
      <c r="B3" s="3"/>
      <c r="C3" s="3"/>
      <c r="D3" s="3"/>
      <c r="E3" s="3"/>
      <c r="F3" s="3"/>
      <c r="G3" s="43" t="s">
        <v>2</v>
      </c>
      <c r="H3" s="43"/>
      <c r="I3" s="43"/>
      <c r="J3" s="43"/>
      <c r="K3" s="43"/>
      <c r="L3" s="3"/>
      <c r="M3" s="3"/>
      <c r="N3" s="3"/>
      <c r="O3" s="3"/>
      <c r="P3" s="3"/>
      <c r="Q3" s="3"/>
      <c r="R3" s="3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9.75" customHeight="1" thickBot="1"/>
    <row r="5" spans="1:18" ht="21.75" customHeight="1">
      <c r="A5" s="52" t="s">
        <v>3</v>
      </c>
      <c r="B5" s="54" t="s">
        <v>4</v>
      </c>
      <c r="C5" s="56" t="s">
        <v>5</v>
      </c>
      <c r="D5" s="57"/>
      <c r="E5" s="57"/>
      <c r="F5" s="57"/>
      <c r="G5" s="57"/>
      <c r="H5" s="57"/>
      <c r="I5" s="58"/>
      <c r="J5" s="58"/>
      <c r="K5" s="58"/>
      <c r="L5" s="56" t="s">
        <v>6</v>
      </c>
      <c r="M5" s="57"/>
      <c r="N5" s="57"/>
      <c r="O5" s="57"/>
      <c r="P5" s="58"/>
      <c r="Q5" s="58"/>
      <c r="R5" s="59"/>
    </row>
    <row r="6" spans="1:18" ht="93" customHeight="1">
      <c r="A6" s="53"/>
      <c r="B6" s="55"/>
      <c r="C6" s="60" t="s">
        <v>7</v>
      </c>
      <c r="D6" s="61"/>
      <c r="E6" s="61"/>
      <c r="F6" s="48"/>
      <c r="G6" s="46" t="s">
        <v>8</v>
      </c>
      <c r="H6" s="46"/>
      <c r="I6" s="47" t="s">
        <v>9</v>
      </c>
      <c r="J6" s="48"/>
      <c r="K6" s="62" t="s">
        <v>10</v>
      </c>
      <c r="L6" s="60" t="s">
        <v>11</v>
      </c>
      <c r="M6" s="48"/>
      <c r="N6" s="46" t="s">
        <v>12</v>
      </c>
      <c r="O6" s="46"/>
      <c r="P6" s="47" t="s">
        <v>9</v>
      </c>
      <c r="Q6" s="48"/>
      <c r="R6" s="49" t="s">
        <v>10</v>
      </c>
    </row>
    <row r="7" spans="1:18" ht="12.75" customHeight="1">
      <c r="A7" s="53"/>
      <c r="B7" s="55"/>
      <c r="C7" s="50">
        <v>2011</v>
      </c>
      <c r="D7" s="50"/>
      <c r="E7" s="50">
        <v>2012</v>
      </c>
      <c r="F7" s="50"/>
      <c r="G7" s="44">
        <v>2011</v>
      </c>
      <c r="H7" s="44">
        <v>2012</v>
      </c>
      <c r="I7" s="44">
        <v>2011</v>
      </c>
      <c r="J7" s="44">
        <v>2012</v>
      </c>
      <c r="K7" s="62"/>
      <c r="L7" s="44">
        <v>2011</v>
      </c>
      <c r="M7" s="44">
        <v>2012</v>
      </c>
      <c r="N7" s="44">
        <v>2011</v>
      </c>
      <c r="O7" s="44">
        <v>2012</v>
      </c>
      <c r="P7" s="44">
        <v>2011</v>
      </c>
      <c r="Q7" s="44">
        <v>2012</v>
      </c>
      <c r="R7" s="49"/>
    </row>
    <row r="8" spans="1:18" ht="41.25" customHeight="1">
      <c r="A8" s="53"/>
      <c r="B8" s="55"/>
      <c r="C8" s="4" t="s">
        <v>9</v>
      </c>
      <c r="D8" s="5" t="s">
        <v>13</v>
      </c>
      <c r="E8" s="5" t="s">
        <v>9</v>
      </c>
      <c r="F8" s="5" t="s">
        <v>13</v>
      </c>
      <c r="G8" s="45"/>
      <c r="H8" s="45"/>
      <c r="I8" s="45"/>
      <c r="J8" s="45"/>
      <c r="K8" s="62"/>
      <c r="L8" s="45"/>
      <c r="M8" s="45"/>
      <c r="N8" s="45"/>
      <c r="O8" s="45"/>
      <c r="P8" s="45"/>
      <c r="Q8" s="45"/>
      <c r="R8" s="49"/>
    </row>
    <row r="9" spans="1:18" ht="12.75" customHeight="1">
      <c r="A9" s="13" t="s">
        <v>14</v>
      </c>
      <c r="B9" s="13" t="s">
        <v>15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4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18">
        <v>16</v>
      </c>
    </row>
    <row r="10" spans="1:22" ht="12" customHeight="1">
      <c r="A10" s="15">
        <v>1</v>
      </c>
      <c r="B10" s="7" t="s">
        <v>16</v>
      </c>
      <c r="C10" s="32">
        <v>16465</v>
      </c>
      <c r="D10" s="32">
        <v>14655</v>
      </c>
      <c r="E10" s="32">
        <f>'Z1_3'!C2</f>
        <v>14582</v>
      </c>
      <c r="F10" s="32">
        <f>'Z1_3'!D2</f>
        <v>13328</v>
      </c>
      <c r="G10" s="32">
        <v>106</v>
      </c>
      <c r="H10" s="32">
        <f>'Z1_3'!F2</f>
        <v>176</v>
      </c>
      <c r="I10" s="8">
        <v>16571</v>
      </c>
      <c r="J10" s="8">
        <f aca="true" t="shared" si="0" ref="J10:J36">SUM(E10+H10)</f>
        <v>14758</v>
      </c>
      <c r="K10" s="34">
        <f aca="true" t="shared" si="1" ref="K10:K37">IF(I10=0,IF(J10=0,0,100),T10)</f>
        <v>-10.940800193108444</v>
      </c>
      <c r="L10" s="32">
        <v>0</v>
      </c>
      <c r="M10" s="32"/>
      <c r="N10" s="32">
        <v>0</v>
      </c>
      <c r="O10" s="32"/>
      <c r="P10" s="10"/>
      <c r="Q10" s="10"/>
      <c r="R10" s="9"/>
      <c r="S10" s="6"/>
      <c r="T10" s="1">
        <f aca="true" t="shared" si="2" ref="T10:T37">J10/I10*100-100</f>
        <v>-10.940800193108444</v>
      </c>
      <c r="U10" s="6"/>
      <c r="V10" s="1" t="e">
        <f aca="true" t="shared" si="3" ref="V10:V37">Q10/P10*100-100</f>
        <v>#DIV/0!</v>
      </c>
    </row>
    <row r="11" spans="1:22" ht="12" customHeight="1">
      <c r="A11" s="15">
        <v>2</v>
      </c>
      <c r="B11" s="7" t="s">
        <v>17</v>
      </c>
      <c r="C11" s="32">
        <v>6180</v>
      </c>
      <c r="D11" s="32">
        <v>5294</v>
      </c>
      <c r="E11" s="32">
        <f>'Z1_3'!C3</f>
        <v>6177</v>
      </c>
      <c r="F11" s="32">
        <f>'Z1_3'!D3</f>
        <v>5553</v>
      </c>
      <c r="G11" s="32">
        <v>70</v>
      </c>
      <c r="H11" s="32">
        <f>'Z1_3'!F3</f>
        <v>134</v>
      </c>
      <c r="I11" s="8">
        <v>6250</v>
      </c>
      <c r="J11" s="8">
        <f t="shared" si="0"/>
        <v>6311</v>
      </c>
      <c r="K11" s="34">
        <f t="shared" si="1"/>
        <v>0.9759999999999991</v>
      </c>
      <c r="L11" s="32">
        <v>25634</v>
      </c>
      <c r="M11" s="32">
        <v>195832</v>
      </c>
      <c r="N11" s="32">
        <v>30</v>
      </c>
      <c r="O11" s="32">
        <f>'Z1_3'!M2</f>
        <v>605</v>
      </c>
      <c r="P11" s="10">
        <v>25664</v>
      </c>
      <c r="Q11" s="10">
        <f aca="true" t="shared" si="4" ref="Q11:Q30">SUM(M11+O11)</f>
        <v>196437</v>
      </c>
      <c r="R11" s="33">
        <f>(M11/L11*100-100)</f>
        <v>663.9541234298198</v>
      </c>
      <c r="S11" s="6"/>
      <c r="T11" s="1">
        <f t="shared" si="2"/>
        <v>0.9759999999999991</v>
      </c>
      <c r="U11" s="6"/>
      <c r="V11" s="1" t="e">
        <f>Round(Q11/P11*100-100)</f>
        <v>#NAME?</v>
      </c>
    </row>
    <row r="12" spans="1:22" ht="12" customHeight="1">
      <c r="A12" s="15">
        <v>3</v>
      </c>
      <c r="B12" s="7" t="s">
        <v>18</v>
      </c>
      <c r="C12" s="32">
        <v>4027</v>
      </c>
      <c r="D12" s="32">
        <v>3129</v>
      </c>
      <c r="E12" s="32">
        <f>'Z1_3'!C4</f>
        <v>4453</v>
      </c>
      <c r="F12" s="32">
        <f>'Z1_3'!D4</f>
        <v>3711</v>
      </c>
      <c r="G12" s="32">
        <v>7</v>
      </c>
      <c r="H12" s="32">
        <f>'Z1_3'!F4</f>
        <v>80</v>
      </c>
      <c r="I12" s="8">
        <v>4034</v>
      </c>
      <c r="J12" s="8">
        <f t="shared" si="0"/>
        <v>4533</v>
      </c>
      <c r="K12" s="34">
        <f t="shared" si="1"/>
        <v>12.369856222112048</v>
      </c>
      <c r="L12" s="32">
        <v>0</v>
      </c>
      <c r="M12" s="32"/>
      <c r="N12" s="32">
        <v>0</v>
      </c>
      <c r="O12" s="32"/>
      <c r="P12" s="10">
        <v>0</v>
      </c>
      <c r="Q12" s="10">
        <f t="shared" si="4"/>
        <v>0</v>
      </c>
      <c r="R12" s="33"/>
      <c r="S12" s="6"/>
      <c r="T12" s="1">
        <f t="shared" si="2"/>
        <v>12.369856222112048</v>
      </c>
      <c r="U12" s="6"/>
      <c r="V12" s="1" t="e">
        <f t="shared" si="3"/>
        <v>#DIV/0!</v>
      </c>
    </row>
    <row r="13" spans="1:22" ht="12" customHeight="1">
      <c r="A13" s="15">
        <v>4</v>
      </c>
      <c r="B13" s="7" t="s">
        <v>19</v>
      </c>
      <c r="C13" s="32">
        <v>18228</v>
      </c>
      <c r="D13" s="32">
        <v>16485</v>
      </c>
      <c r="E13" s="32">
        <f>'Z1_3'!C5</f>
        <v>16089</v>
      </c>
      <c r="F13" s="32">
        <f>'Z1_3'!D5</f>
        <v>13303</v>
      </c>
      <c r="G13" s="32">
        <v>29</v>
      </c>
      <c r="H13" s="32">
        <f>'Z1_3'!F5</f>
        <v>53</v>
      </c>
      <c r="I13" s="8">
        <v>18257</v>
      </c>
      <c r="J13" s="8">
        <f t="shared" si="0"/>
        <v>16142</v>
      </c>
      <c r="K13" s="34">
        <f t="shared" si="1"/>
        <v>-11.584597688557821</v>
      </c>
      <c r="L13" s="32">
        <v>177564</v>
      </c>
      <c r="M13" s="32">
        <v>87725</v>
      </c>
      <c r="N13" s="32">
        <v>33</v>
      </c>
      <c r="O13" s="32">
        <f>'Z1_3'!M3</f>
        <v>1373</v>
      </c>
      <c r="P13" s="10">
        <v>177597</v>
      </c>
      <c r="Q13" s="10">
        <f t="shared" si="4"/>
        <v>89098</v>
      </c>
      <c r="R13" s="33">
        <f>(M13/L13*100-100)</f>
        <v>-50.59527832218242</v>
      </c>
      <c r="S13" s="6"/>
      <c r="T13" s="1">
        <f t="shared" si="2"/>
        <v>-11.584597688557821</v>
      </c>
      <c r="U13" s="6"/>
      <c r="V13" s="1">
        <f t="shared" si="3"/>
        <v>-49.83135976395998</v>
      </c>
    </row>
    <row r="14" spans="1:22" ht="12" customHeight="1">
      <c r="A14" s="15">
        <v>5</v>
      </c>
      <c r="B14" s="7" t="s">
        <v>20</v>
      </c>
      <c r="C14" s="32">
        <v>24885</v>
      </c>
      <c r="D14" s="32">
        <v>21169</v>
      </c>
      <c r="E14" s="32">
        <f>'Z1_3'!C6</f>
        <v>18983</v>
      </c>
      <c r="F14" s="32">
        <f>'Z1_3'!D6</f>
        <v>15843</v>
      </c>
      <c r="G14" s="32">
        <v>191</v>
      </c>
      <c r="H14" s="32">
        <f>'Z1_3'!F6</f>
        <v>2336</v>
      </c>
      <c r="I14" s="8">
        <v>25076</v>
      </c>
      <c r="J14" s="8">
        <f t="shared" si="0"/>
        <v>21319</v>
      </c>
      <c r="K14" s="34">
        <f t="shared" si="1"/>
        <v>-14.98245334184081</v>
      </c>
      <c r="L14" s="32">
        <v>168766</v>
      </c>
      <c r="M14" s="32">
        <v>182531</v>
      </c>
      <c r="N14" s="32">
        <v>45</v>
      </c>
      <c r="O14" s="32">
        <f>'Z1_3'!M4</f>
        <v>229</v>
      </c>
      <c r="P14" s="10">
        <v>168811</v>
      </c>
      <c r="Q14" s="10">
        <f t="shared" si="4"/>
        <v>182760</v>
      </c>
      <c r="R14" s="33">
        <f>(M14/L14*100-100)</f>
        <v>8.156263702404516</v>
      </c>
      <c r="S14" s="6"/>
      <c r="T14" s="1">
        <f t="shared" si="2"/>
        <v>-14.98245334184081</v>
      </c>
      <c r="U14" s="6"/>
      <c r="V14" s="1">
        <f t="shared" si="3"/>
        <v>8.263087121099929</v>
      </c>
    </row>
    <row r="15" spans="1:21" ht="12" customHeight="1">
      <c r="A15" s="15">
        <v>6</v>
      </c>
      <c r="B15" s="7" t="s">
        <v>21</v>
      </c>
      <c r="C15" s="32">
        <v>12661</v>
      </c>
      <c r="D15" s="32">
        <v>10255</v>
      </c>
      <c r="E15" s="32">
        <f>'Z1_3'!C7</f>
        <v>9862</v>
      </c>
      <c r="F15" s="32">
        <f>'Z1_3'!D7</f>
        <v>8015</v>
      </c>
      <c r="G15" s="32">
        <v>42</v>
      </c>
      <c r="H15" s="32">
        <f>'Z1_3'!F7</f>
        <v>307</v>
      </c>
      <c r="I15" s="8">
        <v>12703</v>
      </c>
      <c r="J15" s="8">
        <f t="shared" si="0"/>
        <v>10169</v>
      </c>
      <c r="K15" s="34">
        <f t="shared" si="1"/>
        <v>-19.948043769188388</v>
      </c>
      <c r="L15" s="32">
        <v>71142</v>
      </c>
      <c r="M15" s="32">
        <v>188032</v>
      </c>
      <c r="N15" s="32">
        <v>1</v>
      </c>
      <c r="O15" s="32">
        <f>'Z1_3'!M5</f>
        <v>117</v>
      </c>
      <c r="P15" s="10">
        <v>71143</v>
      </c>
      <c r="Q15" s="10">
        <f t="shared" si="4"/>
        <v>188149</v>
      </c>
      <c r="R15" s="33">
        <f>(M15/L15*100-100)</f>
        <v>164.30519243203736</v>
      </c>
      <c r="S15" s="6"/>
      <c r="T15" s="1">
        <f t="shared" si="2"/>
        <v>-19.948043769188388</v>
      </c>
      <c r="U15" s="6"/>
    </row>
    <row r="16" spans="1:22" ht="12" customHeight="1">
      <c r="A16" s="15">
        <v>7</v>
      </c>
      <c r="B16" s="7" t="s">
        <v>22</v>
      </c>
      <c r="C16" s="32">
        <v>4488</v>
      </c>
      <c r="D16" s="32">
        <v>3849</v>
      </c>
      <c r="E16" s="32">
        <f>'Z1_3'!C8</f>
        <v>3851</v>
      </c>
      <c r="F16" s="32">
        <f>'Z1_3'!D8</f>
        <v>2816</v>
      </c>
      <c r="G16" s="32">
        <v>12</v>
      </c>
      <c r="H16" s="32">
        <f>'Z1_3'!F8</f>
        <v>294</v>
      </c>
      <c r="I16" s="8">
        <v>4500</v>
      </c>
      <c r="J16" s="8">
        <f t="shared" si="0"/>
        <v>4145</v>
      </c>
      <c r="K16" s="34">
        <f t="shared" si="1"/>
        <v>-7.888888888888886</v>
      </c>
      <c r="L16" s="32">
        <v>0</v>
      </c>
      <c r="M16" s="32">
        <v>0</v>
      </c>
      <c r="N16" s="32">
        <v>0</v>
      </c>
      <c r="O16" s="32"/>
      <c r="P16" s="10">
        <v>0</v>
      </c>
      <c r="Q16" s="10">
        <f t="shared" si="4"/>
        <v>0</v>
      </c>
      <c r="R16" s="33"/>
      <c r="S16" s="6"/>
      <c r="T16" s="1">
        <f t="shared" si="2"/>
        <v>-7.888888888888886</v>
      </c>
      <c r="U16" s="6"/>
      <c r="V16" s="1" t="e">
        <f t="shared" si="3"/>
        <v>#DIV/0!</v>
      </c>
    </row>
    <row r="17" spans="1:22" ht="12" customHeight="1">
      <c r="A17" s="15">
        <v>8</v>
      </c>
      <c r="B17" s="7" t="s">
        <v>23</v>
      </c>
      <c r="C17" s="32">
        <v>12255</v>
      </c>
      <c r="D17" s="32">
        <v>10709</v>
      </c>
      <c r="E17" s="32">
        <f>'Z1_3'!C9</f>
        <v>13009</v>
      </c>
      <c r="F17" s="32">
        <f>'Z1_3'!D9</f>
        <v>11380</v>
      </c>
      <c r="G17" s="32">
        <v>211</v>
      </c>
      <c r="H17" s="32">
        <f>'Z1_3'!F9</f>
        <v>17</v>
      </c>
      <c r="I17" s="8">
        <v>12466</v>
      </c>
      <c r="J17" s="8">
        <f t="shared" si="0"/>
        <v>13026</v>
      </c>
      <c r="K17" s="34">
        <f t="shared" si="1"/>
        <v>4.492218835231824</v>
      </c>
      <c r="L17" s="32">
        <v>0</v>
      </c>
      <c r="M17" s="32">
        <v>0</v>
      </c>
      <c r="N17" s="32">
        <v>0</v>
      </c>
      <c r="O17" s="32"/>
      <c r="P17" s="10">
        <v>0</v>
      </c>
      <c r="Q17" s="10">
        <f t="shared" si="4"/>
        <v>0</v>
      </c>
      <c r="R17" s="33"/>
      <c r="S17" s="6"/>
      <c r="T17" s="1">
        <f t="shared" si="2"/>
        <v>4.492218835231824</v>
      </c>
      <c r="U17" s="6"/>
      <c r="V17" s="1" t="e">
        <f t="shared" si="3"/>
        <v>#DIV/0!</v>
      </c>
    </row>
    <row r="18" spans="1:22" ht="12" customHeight="1">
      <c r="A18" s="15">
        <v>9</v>
      </c>
      <c r="B18" s="7" t="s">
        <v>24</v>
      </c>
      <c r="C18" s="32">
        <v>4366</v>
      </c>
      <c r="D18" s="32">
        <v>3815</v>
      </c>
      <c r="E18" s="32">
        <f>'Z1_3'!C10</f>
        <v>4072</v>
      </c>
      <c r="F18" s="32">
        <f>'Z1_3'!D10</f>
        <v>3481</v>
      </c>
      <c r="G18" s="32">
        <v>8</v>
      </c>
      <c r="H18" s="32">
        <f>'Z1_3'!F10</f>
        <v>10</v>
      </c>
      <c r="I18" s="8">
        <v>4374</v>
      </c>
      <c r="J18" s="8">
        <f t="shared" si="0"/>
        <v>4082</v>
      </c>
      <c r="K18" s="34">
        <f t="shared" si="1"/>
        <v>-6.675811614083216</v>
      </c>
      <c r="L18" s="32">
        <v>0</v>
      </c>
      <c r="M18" s="32">
        <v>0</v>
      </c>
      <c r="N18" s="32">
        <v>0</v>
      </c>
      <c r="O18" s="32"/>
      <c r="P18" s="10">
        <v>0</v>
      </c>
      <c r="Q18" s="10">
        <f t="shared" si="4"/>
        <v>0</v>
      </c>
      <c r="R18" s="33"/>
      <c r="S18" s="6"/>
      <c r="T18" s="1">
        <f t="shared" si="2"/>
        <v>-6.675811614083216</v>
      </c>
      <c r="U18" s="6"/>
      <c r="V18" s="1" t="e">
        <f t="shared" si="3"/>
        <v>#DIV/0!</v>
      </c>
    </row>
    <row r="19" spans="1:22" ht="12" customHeight="1">
      <c r="A19" s="15">
        <v>10</v>
      </c>
      <c r="B19" s="7" t="s">
        <v>25</v>
      </c>
      <c r="C19" s="32">
        <v>6489</v>
      </c>
      <c r="D19" s="32">
        <v>5314</v>
      </c>
      <c r="E19" s="32">
        <f>'Z1_3'!C11</f>
        <v>6477</v>
      </c>
      <c r="F19" s="32">
        <f>'Z1_3'!D11</f>
        <v>5210</v>
      </c>
      <c r="G19" s="32">
        <v>15</v>
      </c>
      <c r="H19" s="32">
        <f>'Z1_3'!F11</f>
        <v>26</v>
      </c>
      <c r="I19" s="8">
        <v>6504</v>
      </c>
      <c r="J19" s="8">
        <f t="shared" si="0"/>
        <v>6503</v>
      </c>
      <c r="K19" s="34">
        <f t="shared" si="1"/>
        <v>-0.015375153751534754</v>
      </c>
      <c r="L19" s="32">
        <v>152067</v>
      </c>
      <c r="M19" s="32">
        <v>176658</v>
      </c>
      <c r="N19" s="32">
        <v>52</v>
      </c>
      <c r="O19" s="32">
        <f>'Z1_3'!M6</f>
        <v>197</v>
      </c>
      <c r="P19" s="10">
        <v>152119</v>
      </c>
      <c r="Q19" s="10">
        <f t="shared" si="4"/>
        <v>176855</v>
      </c>
      <c r="R19" s="33">
        <f>(M19/L19*100-100)</f>
        <v>16.171161395963622</v>
      </c>
      <c r="S19" s="6"/>
      <c r="T19" s="1">
        <f t="shared" si="2"/>
        <v>-0.015375153751534754</v>
      </c>
      <c r="U19" s="6"/>
      <c r="V19" s="1">
        <f t="shared" si="3"/>
        <v>16.260953595540343</v>
      </c>
    </row>
    <row r="20" spans="1:22" ht="12" customHeight="1">
      <c r="A20" s="15">
        <v>11</v>
      </c>
      <c r="B20" s="7" t="s">
        <v>26</v>
      </c>
      <c r="C20" s="32">
        <v>5405</v>
      </c>
      <c r="D20" s="32">
        <v>4832</v>
      </c>
      <c r="E20" s="32">
        <f>'Z1_3'!C12</f>
        <v>4445</v>
      </c>
      <c r="F20" s="32">
        <f>'Z1_3'!D12</f>
        <v>3633</v>
      </c>
      <c r="G20" s="32">
        <v>15</v>
      </c>
      <c r="H20" s="32">
        <f>'Z1_3'!F12</f>
        <v>217</v>
      </c>
      <c r="I20" s="8">
        <v>5420</v>
      </c>
      <c r="J20" s="8">
        <f t="shared" si="0"/>
        <v>4662</v>
      </c>
      <c r="K20" s="34">
        <f t="shared" si="1"/>
        <v>-13.985239852398522</v>
      </c>
      <c r="L20" s="32">
        <v>0</v>
      </c>
      <c r="M20" s="32">
        <f>'Z1_3'!K12</f>
        <v>0</v>
      </c>
      <c r="N20" s="32">
        <v>0</v>
      </c>
      <c r="O20" s="32">
        <f>'Z1_3'!M12</f>
        <v>0</v>
      </c>
      <c r="P20" s="10">
        <v>0</v>
      </c>
      <c r="Q20" s="10">
        <f t="shared" si="4"/>
        <v>0</v>
      </c>
      <c r="R20" s="33"/>
      <c r="S20" s="6"/>
      <c r="T20" s="1">
        <f t="shared" si="2"/>
        <v>-13.985239852398522</v>
      </c>
      <c r="U20" s="6"/>
      <c r="V20" s="1" t="e">
        <f t="shared" si="3"/>
        <v>#DIV/0!</v>
      </c>
    </row>
    <row r="21" spans="1:22" ht="12" customHeight="1">
      <c r="A21" s="15">
        <v>12</v>
      </c>
      <c r="B21" s="7" t="s">
        <v>27</v>
      </c>
      <c r="C21" s="32">
        <v>12881</v>
      </c>
      <c r="D21" s="32">
        <v>10509</v>
      </c>
      <c r="E21" s="32">
        <f>'Z1_3'!C13</f>
        <v>10864</v>
      </c>
      <c r="F21" s="32">
        <f>'Z1_3'!D13</f>
        <v>9251</v>
      </c>
      <c r="G21" s="32">
        <v>159</v>
      </c>
      <c r="H21" s="32">
        <f>'Z1_3'!F13</f>
        <v>1689</v>
      </c>
      <c r="I21" s="8">
        <v>13040</v>
      </c>
      <c r="J21" s="8">
        <f t="shared" si="0"/>
        <v>12553</v>
      </c>
      <c r="K21" s="34">
        <f t="shared" si="1"/>
        <v>-3.734662576687114</v>
      </c>
      <c r="L21" s="32">
        <v>0</v>
      </c>
      <c r="M21" s="32">
        <f>'Z1_3'!K13</f>
        <v>0</v>
      </c>
      <c r="N21" s="32">
        <v>0</v>
      </c>
      <c r="O21" s="32">
        <f>'Z1_3'!M13</f>
        <v>0</v>
      </c>
      <c r="P21" s="10">
        <v>0</v>
      </c>
      <c r="Q21" s="10">
        <f t="shared" si="4"/>
        <v>0</v>
      </c>
      <c r="R21" s="33"/>
      <c r="S21" s="6"/>
      <c r="T21" s="1">
        <f t="shared" si="2"/>
        <v>-3.734662576687114</v>
      </c>
      <c r="U21" s="6"/>
      <c r="V21" s="1" t="e">
        <f t="shared" si="3"/>
        <v>#DIV/0!</v>
      </c>
    </row>
    <row r="22" spans="1:22" ht="12" customHeight="1">
      <c r="A22" s="15">
        <v>13</v>
      </c>
      <c r="B22" s="7" t="s">
        <v>28</v>
      </c>
      <c r="C22" s="32">
        <v>14894</v>
      </c>
      <c r="D22" s="32">
        <v>12573</v>
      </c>
      <c r="E22" s="32">
        <f>'Z1_3'!C14</f>
        <v>11633</v>
      </c>
      <c r="F22" s="32">
        <f>'Z1_3'!D14</f>
        <v>9491</v>
      </c>
      <c r="G22" s="32">
        <v>21</v>
      </c>
      <c r="H22" s="32">
        <f>'Z1_3'!F14</f>
        <v>1511</v>
      </c>
      <c r="I22" s="8">
        <v>14915</v>
      </c>
      <c r="J22" s="8">
        <f t="shared" si="0"/>
        <v>13144</v>
      </c>
      <c r="K22" s="34">
        <f t="shared" si="1"/>
        <v>-11.873952396915854</v>
      </c>
      <c r="L22" s="32">
        <v>152654</v>
      </c>
      <c r="M22" s="32">
        <v>110411</v>
      </c>
      <c r="N22" s="32">
        <v>49</v>
      </c>
      <c r="O22" s="32">
        <f>'Z1_3'!M7</f>
        <v>184</v>
      </c>
      <c r="P22" s="10">
        <v>152703</v>
      </c>
      <c r="Q22" s="10">
        <f t="shared" si="4"/>
        <v>110595</v>
      </c>
      <c r="R22" s="33">
        <f>(M22/L22*100-100)</f>
        <v>-27.67238329817758</v>
      </c>
      <c r="S22" s="6"/>
      <c r="T22" s="1">
        <f t="shared" si="2"/>
        <v>-11.873952396915854</v>
      </c>
      <c r="U22" s="6"/>
      <c r="V22" s="1">
        <f t="shared" si="3"/>
        <v>-27.575096756448787</v>
      </c>
    </row>
    <row r="23" spans="1:22" ht="12" customHeight="1">
      <c r="A23" s="15">
        <v>14</v>
      </c>
      <c r="B23" s="7" t="s">
        <v>29</v>
      </c>
      <c r="C23" s="32">
        <v>10228</v>
      </c>
      <c r="D23" s="32">
        <v>8714</v>
      </c>
      <c r="E23" s="32">
        <f>'Z1_3'!C15</f>
        <v>6990</v>
      </c>
      <c r="F23" s="32">
        <f>'Z1_3'!D15</f>
        <v>5932</v>
      </c>
      <c r="G23" s="32">
        <v>14</v>
      </c>
      <c r="H23" s="32">
        <f>'Z1_3'!F15</f>
        <v>29</v>
      </c>
      <c r="I23" s="8">
        <v>10242</v>
      </c>
      <c r="J23" s="8">
        <f t="shared" si="0"/>
        <v>7019</v>
      </c>
      <c r="K23" s="34">
        <f t="shared" si="1"/>
        <v>-31.46846319078304</v>
      </c>
      <c r="L23" s="32">
        <v>0</v>
      </c>
      <c r="M23" s="32">
        <f>'Z1_3'!K15</f>
        <v>0</v>
      </c>
      <c r="N23" s="32">
        <v>0</v>
      </c>
      <c r="O23" s="32">
        <f>'Z1_3'!M15</f>
        <v>0</v>
      </c>
      <c r="P23" s="10">
        <v>0</v>
      </c>
      <c r="Q23" s="10">
        <f t="shared" si="4"/>
        <v>0</v>
      </c>
      <c r="R23" s="33"/>
      <c r="S23" s="6"/>
      <c r="T23" s="1">
        <f t="shared" si="2"/>
        <v>-31.46846319078304</v>
      </c>
      <c r="U23" s="6"/>
      <c r="V23" s="1" t="e">
        <f t="shared" si="3"/>
        <v>#DIV/0!</v>
      </c>
    </row>
    <row r="24" spans="1:22" ht="12" customHeight="1">
      <c r="A24" s="15">
        <v>15</v>
      </c>
      <c r="B24" s="7" t="s">
        <v>30</v>
      </c>
      <c r="C24" s="32">
        <v>11076</v>
      </c>
      <c r="D24" s="32">
        <v>9192</v>
      </c>
      <c r="E24" s="32">
        <f>'Z1_3'!C16</f>
        <v>7406</v>
      </c>
      <c r="F24" s="32">
        <f>'Z1_3'!D16</f>
        <v>6521</v>
      </c>
      <c r="G24" s="32">
        <v>17</v>
      </c>
      <c r="H24" s="32">
        <f>'Z1_3'!F16</f>
        <v>165</v>
      </c>
      <c r="I24" s="8">
        <v>11093</v>
      </c>
      <c r="J24" s="8">
        <f t="shared" si="0"/>
        <v>7571</v>
      </c>
      <c r="K24" s="34">
        <f t="shared" si="1"/>
        <v>-31.749752095916335</v>
      </c>
      <c r="L24" s="32">
        <v>60052</v>
      </c>
      <c r="M24" s="32">
        <v>111915</v>
      </c>
      <c r="N24" s="32">
        <v>28</v>
      </c>
      <c r="O24" s="32">
        <f>'Z1_3'!M8</f>
        <v>61</v>
      </c>
      <c r="P24" s="10">
        <v>60080</v>
      </c>
      <c r="Q24" s="10">
        <f t="shared" si="4"/>
        <v>111976</v>
      </c>
      <c r="R24" s="33">
        <f>(M24/L24*100-100)</f>
        <v>86.36348497968427</v>
      </c>
      <c r="S24" s="6"/>
      <c r="T24" s="1">
        <f t="shared" si="2"/>
        <v>-31.749752095916335</v>
      </c>
      <c r="U24" s="6"/>
      <c r="V24" s="1">
        <f t="shared" si="3"/>
        <v>86.37816245006658</v>
      </c>
    </row>
    <row r="25" spans="1:22" ht="12" customHeight="1">
      <c r="A25" s="15">
        <v>16</v>
      </c>
      <c r="B25" s="7" t="s">
        <v>31</v>
      </c>
      <c r="C25" s="32">
        <v>11551</v>
      </c>
      <c r="D25" s="32">
        <v>9217</v>
      </c>
      <c r="E25" s="32">
        <f>'Z1_3'!C17</f>
        <v>8455</v>
      </c>
      <c r="F25" s="32">
        <f>'Z1_3'!D17</f>
        <v>7638</v>
      </c>
      <c r="G25" s="32">
        <v>49</v>
      </c>
      <c r="H25" s="32">
        <f>'Z1_3'!F17</f>
        <v>123</v>
      </c>
      <c r="I25" s="8">
        <v>11600</v>
      </c>
      <c r="J25" s="8">
        <f t="shared" si="0"/>
        <v>8578</v>
      </c>
      <c r="K25" s="34">
        <f t="shared" si="1"/>
        <v>-26.051724137931032</v>
      </c>
      <c r="L25" s="32">
        <v>0</v>
      </c>
      <c r="M25" s="32">
        <f>'Z1_3'!K17</f>
        <v>0</v>
      </c>
      <c r="N25" s="32">
        <v>0</v>
      </c>
      <c r="O25" s="32">
        <f>'Z1_3'!M17</f>
        <v>0</v>
      </c>
      <c r="P25" s="10">
        <v>0</v>
      </c>
      <c r="Q25" s="10">
        <f t="shared" si="4"/>
        <v>0</v>
      </c>
      <c r="R25" s="33"/>
      <c r="S25" s="6"/>
      <c r="T25" s="1">
        <f t="shared" si="2"/>
        <v>-26.051724137931032</v>
      </c>
      <c r="U25" s="6"/>
      <c r="V25" s="1" t="e">
        <f t="shared" si="3"/>
        <v>#DIV/0!</v>
      </c>
    </row>
    <row r="26" spans="1:22" ht="12" customHeight="1">
      <c r="A26" s="15">
        <v>17</v>
      </c>
      <c r="B26" s="7" t="s">
        <v>32</v>
      </c>
      <c r="C26" s="32">
        <v>6003</v>
      </c>
      <c r="D26" s="32">
        <v>5077</v>
      </c>
      <c r="E26" s="32">
        <f>'Z1_3'!C18</f>
        <v>5271</v>
      </c>
      <c r="F26" s="32">
        <f>'Z1_3'!D18</f>
        <v>4355</v>
      </c>
      <c r="G26" s="32">
        <v>18</v>
      </c>
      <c r="H26" s="32">
        <f>'Z1_3'!F18</f>
        <v>28</v>
      </c>
      <c r="I26" s="8">
        <v>6021</v>
      </c>
      <c r="J26" s="8">
        <f t="shared" si="0"/>
        <v>5299</v>
      </c>
      <c r="K26" s="34">
        <f t="shared" si="1"/>
        <v>-11.991363560870283</v>
      </c>
      <c r="L26" s="32">
        <v>0</v>
      </c>
      <c r="M26" s="32">
        <f>'Z1_3'!K18</f>
        <v>0</v>
      </c>
      <c r="N26" s="32">
        <v>0</v>
      </c>
      <c r="O26" s="32">
        <f>'Z1_3'!M18</f>
        <v>0</v>
      </c>
      <c r="P26" s="10">
        <v>0</v>
      </c>
      <c r="Q26" s="10">
        <f t="shared" si="4"/>
        <v>0</v>
      </c>
      <c r="R26" s="33"/>
      <c r="S26" s="6"/>
      <c r="T26" s="1">
        <f t="shared" si="2"/>
        <v>-11.991363560870283</v>
      </c>
      <c r="U26" s="6"/>
      <c r="V26" s="1" t="e">
        <f t="shared" si="3"/>
        <v>#DIV/0!</v>
      </c>
    </row>
    <row r="27" spans="1:22" ht="12" customHeight="1">
      <c r="A27" s="15">
        <v>18</v>
      </c>
      <c r="B27" s="7" t="s">
        <v>33</v>
      </c>
      <c r="C27" s="32">
        <v>9878</v>
      </c>
      <c r="D27" s="32">
        <v>9244</v>
      </c>
      <c r="E27" s="32">
        <f>'Z1_3'!C19</f>
        <v>11088</v>
      </c>
      <c r="F27" s="32">
        <f>'Z1_3'!D19</f>
        <v>9732</v>
      </c>
      <c r="G27" s="32">
        <v>13</v>
      </c>
      <c r="H27" s="32">
        <f>'Z1_3'!F19</f>
        <v>20</v>
      </c>
      <c r="I27" s="8">
        <v>9891</v>
      </c>
      <c r="J27" s="8">
        <f t="shared" si="0"/>
        <v>11108</v>
      </c>
      <c r="K27" s="34">
        <f t="shared" si="1"/>
        <v>12.304114851885558</v>
      </c>
      <c r="L27" s="32">
        <v>0</v>
      </c>
      <c r="M27" s="32">
        <f>'Z1_3'!K19</f>
        <v>0</v>
      </c>
      <c r="N27" s="32">
        <v>0</v>
      </c>
      <c r="O27" s="32">
        <f>'Z1_3'!M19</f>
        <v>0</v>
      </c>
      <c r="P27" s="10">
        <v>0</v>
      </c>
      <c r="Q27" s="10">
        <f t="shared" si="4"/>
        <v>0</v>
      </c>
      <c r="R27" s="33"/>
      <c r="S27" s="6"/>
      <c r="T27" s="1">
        <f t="shared" si="2"/>
        <v>12.304114851885558</v>
      </c>
      <c r="U27" s="6"/>
      <c r="V27" s="1" t="e">
        <f t="shared" si="3"/>
        <v>#DIV/0!</v>
      </c>
    </row>
    <row r="28" spans="1:22" ht="12" customHeight="1">
      <c r="A28" s="15">
        <v>19</v>
      </c>
      <c r="B28" s="7" t="s">
        <v>34</v>
      </c>
      <c r="C28" s="32">
        <v>4354</v>
      </c>
      <c r="D28" s="32">
        <v>4107</v>
      </c>
      <c r="E28" s="32">
        <f>'Z1_3'!C20</f>
        <v>4411</v>
      </c>
      <c r="F28" s="32">
        <f>'Z1_3'!D20</f>
        <v>4212</v>
      </c>
      <c r="G28" s="32">
        <v>57</v>
      </c>
      <c r="H28" s="32">
        <f>'Z1_3'!F20</f>
        <v>12</v>
      </c>
      <c r="I28" s="8">
        <v>4411</v>
      </c>
      <c r="J28" s="8">
        <f t="shared" si="0"/>
        <v>4423</v>
      </c>
      <c r="K28" s="34">
        <f t="shared" si="1"/>
        <v>0.27204715484016617</v>
      </c>
      <c r="L28" s="32">
        <v>0</v>
      </c>
      <c r="M28" s="32">
        <f>'Z1_3'!K20</f>
        <v>0</v>
      </c>
      <c r="N28" s="32">
        <v>0</v>
      </c>
      <c r="O28" s="32">
        <f>'Z1_3'!M20</f>
        <v>0</v>
      </c>
      <c r="P28" s="10">
        <v>0</v>
      </c>
      <c r="Q28" s="10">
        <f t="shared" si="4"/>
        <v>0</v>
      </c>
      <c r="R28" s="33"/>
      <c r="S28" s="6"/>
      <c r="T28" s="1">
        <f t="shared" si="2"/>
        <v>0.27204715484016617</v>
      </c>
      <c r="U28" s="6"/>
      <c r="V28" s="1" t="e">
        <f t="shared" si="3"/>
        <v>#DIV/0!</v>
      </c>
    </row>
    <row r="29" spans="1:22" ht="12" customHeight="1">
      <c r="A29" s="15">
        <v>20</v>
      </c>
      <c r="B29" s="7" t="s">
        <v>35</v>
      </c>
      <c r="C29" s="32">
        <v>17991</v>
      </c>
      <c r="D29" s="32">
        <v>15130</v>
      </c>
      <c r="E29" s="32">
        <f>'Z1_3'!C21</f>
        <v>16235</v>
      </c>
      <c r="F29" s="32">
        <f>'Z1_3'!D21</f>
        <v>12401</v>
      </c>
      <c r="G29" s="32">
        <v>35</v>
      </c>
      <c r="H29" s="32">
        <f>'Z1_3'!F21</f>
        <v>512</v>
      </c>
      <c r="I29" s="8">
        <v>18026</v>
      </c>
      <c r="J29" s="8">
        <f t="shared" si="0"/>
        <v>16747</v>
      </c>
      <c r="K29" s="34">
        <f t="shared" si="1"/>
        <v>-7.095306779096859</v>
      </c>
      <c r="L29" s="32">
        <v>109916</v>
      </c>
      <c r="M29" s="32">
        <v>44714</v>
      </c>
      <c r="N29" s="32">
        <v>18</v>
      </c>
      <c r="O29" s="32">
        <v>18</v>
      </c>
      <c r="P29" s="10">
        <v>109934</v>
      </c>
      <c r="Q29" s="10">
        <f t="shared" si="4"/>
        <v>44732</v>
      </c>
      <c r="R29" s="33">
        <f>(M29/L29*100-100)</f>
        <v>-59.31984424469595</v>
      </c>
      <c r="S29" s="6"/>
      <c r="T29" s="1">
        <f t="shared" si="2"/>
        <v>-7.095306779096859</v>
      </c>
      <c r="U29" s="6"/>
      <c r="V29" s="1">
        <f t="shared" si="3"/>
        <v>-59.31013153346553</v>
      </c>
    </row>
    <row r="30" spans="1:22" ht="12" customHeight="1">
      <c r="A30" s="15">
        <v>21</v>
      </c>
      <c r="B30" s="7" t="s">
        <v>36</v>
      </c>
      <c r="C30" s="32">
        <v>6579</v>
      </c>
      <c r="D30" s="32">
        <v>5705</v>
      </c>
      <c r="E30" s="32">
        <f>'Z1_3'!C22</f>
        <v>5614</v>
      </c>
      <c r="F30" s="32">
        <f>'Z1_3'!D22</f>
        <v>4846</v>
      </c>
      <c r="G30" s="32">
        <v>27</v>
      </c>
      <c r="H30" s="32">
        <f>'Z1_3'!F22</f>
        <v>1464</v>
      </c>
      <c r="I30" s="8">
        <v>6606</v>
      </c>
      <c r="J30" s="8">
        <f t="shared" si="0"/>
        <v>7078</v>
      </c>
      <c r="K30" s="34">
        <f t="shared" si="1"/>
        <v>7.145019679079638</v>
      </c>
      <c r="L30" s="32">
        <v>0</v>
      </c>
      <c r="M30" s="32">
        <f>'Z1_3'!K22</f>
        <v>0</v>
      </c>
      <c r="N30" s="32">
        <v>0</v>
      </c>
      <c r="O30" s="32">
        <f>'Z1_3'!M22</f>
        <v>0</v>
      </c>
      <c r="P30" s="10">
        <v>0</v>
      </c>
      <c r="Q30" s="10">
        <f t="shared" si="4"/>
        <v>0</v>
      </c>
      <c r="R30" s="33"/>
      <c r="S30" s="6"/>
      <c r="T30" s="1">
        <f t="shared" si="2"/>
        <v>7.145019679079638</v>
      </c>
      <c r="U30" s="6"/>
      <c r="V30" s="1" t="e">
        <f t="shared" si="3"/>
        <v>#DIV/0!</v>
      </c>
    </row>
    <row r="31" spans="1:22" ht="12" customHeight="1">
      <c r="A31" s="15">
        <v>22</v>
      </c>
      <c r="B31" s="7" t="s">
        <v>37</v>
      </c>
      <c r="C31" s="32">
        <v>15588</v>
      </c>
      <c r="D31" s="32">
        <v>13162</v>
      </c>
      <c r="E31" s="32">
        <f>'Z1_3'!C23</f>
        <v>8299</v>
      </c>
      <c r="F31" s="32">
        <f>'Z1_3'!D23</f>
        <v>6638</v>
      </c>
      <c r="G31" s="32">
        <v>37</v>
      </c>
      <c r="H31" s="32">
        <f>'Z1_3'!F23</f>
        <v>87</v>
      </c>
      <c r="I31" s="8">
        <v>15625</v>
      </c>
      <c r="J31" s="8">
        <f t="shared" si="0"/>
        <v>8386</v>
      </c>
      <c r="K31" s="34">
        <f t="shared" si="1"/>
        <v>-46.329600000000006</v>
      </c>
      <c r="L31" s="32">
        <v>0</v>
      </c>
      <c r="M31" s="32">
        <f>'Z1_3'!K23</f>
        <v>0</v>
      </c>
      <c r="N31" s="32">
        <v>0</v>
      </c>
      <c r="O31" s="32">
        <f>'Z1_3'!M23</f>
        <v>0</v>
      </c>
      <c r="P31" s="10"/>
      <c r="Q31" s="10"/>
      <c r="R31" s="33"/>
      <c r="S31" s="6"/>
      <c r="T31" s="1">
        <f t="shared" si="2"/>
        <v>-46.329600000000006</v>
      </c>
      <c r="U31" s="6"/>
      <c r="V31" s="1" t="e">
        <f t="shared" si="3"/>
        <v>#DIV/0!</v>
      </c>
    </row>
    <row r="32" spans="1:22" ht="12" customHeight="1">
      <c r="A32" s="15">
        <v>23</v>
      </c>
      <c r="B32" s="7" t="s">
        <v>38</v>
      </c>
      <c r="C32" s="32">
        <v>8965</v>
      </c>
      <c r="D32" s="32">
        <v>8094</v>
      </c>
      <c r="E32" s="32">
        <f>'Z1_3'!C24</f>
        <v>5248</v>
      </c>
      <c r="F32" s="32">
        <f>'Z1_3'!D24</f>
        <v>4206</v>
      </c>
      <c r="G32" s="32">
        <v>24</v>
      </c>
      <c r="H32" s="32">
        <f>'Z1_3'!F24</f>
        <v>50</v>
      </c>
      <c r="I32" s="8">
        <v>8989</v>
      </c>
      <c r="J32" s="8">
        <f t="shared" si="0"/>
        <v>5298</v>
      </c>
      <c r="K32" s="34">
        <f t="shared" si="1"/>
        <v>-41.061297140950046</v>
      </c>
      <c r="L32" s="32">
        <v>0</v>
      </c>
      <c r="M32" s="32">
        <f>'Z1_3'!K24</f>
        <v>0</v>
      </c>
      <c r="N32" s="32">
        <v>0</v>
      </c>
      <c r="O32" s="32">
        <f>'Z1_3'!M24</f>
        <v>0</v>
      </c>
      <c r="P32" s="10">
        <v>0</v>
      </c>
      <c r="Q32" s="10">
        <f>SUM(M32+O32)</f>
        <v>0</v>
      </c>
      <c r="R32" s="33"/>
      <c r="S32" s="6"/>
      <c r="T32" s="1">
        <f t="shared" si="2"/>
        <v>-41.061297140950046</v>
      </c>
      <c r="U32" s="6"/>
      <c r="V32" s="1" t="e">
        <f t="shared" si="3"/>
        <v>#DIV/0!</v>
      </c>
    </row>
    <row r="33" spans="1:22" ht="12" customHeight="1">
      <c r="A33" s="15">
        <v>24</v>
      </c>
      <c r="B33" s="7" t="s">
        <v>39</v>
      </c>
      <c r="C33" s="32">
        <v>3750</v>
      </c>
      <c r="D33" s="32">
        <v>3493</v>
      </c>
      <c r="E33" s="32">
        <f>'Z1_3'!C25</f>
        <v>3259</v>
      </c>
      <c r="F33" s="32">
        <f>'Z1_3'!D25</f>
        <v>2867</v>
      </c>
      <c r="G33" s="32">
        <v>12</v>
      </c>
      <c r="H33" s="32">
        <f>'Z1_3'!F25</f>
        <v>1</v>
      </c>
      <c r="I33" s="8">
        <v>3762</v>
      </c>
      <c r="J33" s="8">
        <f t="shared" si="0"/>
        <v>3260</v>
      </c>
      <c r="K33" s="34">
        <f t="shared" si="1"/>
        <v>-13.343965975544918</v>
      </c>
      <c r="L33" s="32">
        <v>0</v>
      </c>
      <c r="M33" s="32">
        <f>'Z1_3'!K25</f>
        <v>0</v>
      </c>
      <c r="N33" s="32">
        <v>0</v>
      </c>
      <c r="O33" s="32">
        <f>'Z1_3'!M25</f>
        <v>0</v>
      </c>
      <c r="P33" s="10">
        <v>0</v>
      </c>
      <c r="Q33" s="10">
        <f>SUM(M33+O33)</f>
        <v>0</v>
      </c>
      <c r="R33" s="33"/>
      <c r="S33" s="6"/>
      <c r="T33" s="1">
        <f t="shared" si="2"/>
        <v>-13.343965975544918</v>
      </c>
      <c r="U33" s="6"/>
      <c r="V33" s="1" t="e">
        <f t="shared" si="3"/>
        <v>#DIV/0!</v>
      </c>
    </row>
    <row r="34" spans="1:22" ht="12" customHeight="1">
      <c r="A34" s="15">
        <v>25</v>
      </c>
      <c r="B34" s="7" t="s">
        <v>40</v>
      </c>
      <c r="C34" s="32">
        <v>6604</v>
      </c>
      <c r="D34" s="32">
        <v>5562</v>
      </c>
      <c r="E34" s="32">
        <f>'Z1_3'!C26</f>
        <v>4497</v>
      </c>
      <c r="F34" s="32">
        <f>'Z1_3'!D26</f>
        <v>3266</v>
      </c>
      <c r="G34" s="32">
        <v>24</v>
      </c>
      <c r="H34" s="32">
        <f>'Z1_3'!F26</f>
        <v>41</v>
      </c>
      <c r="I34" s="8">
        <v>6628</v>
      </c>
      <c r="J34" s="8">
        <f t="shared" si="0"/>
        <v>4538</v>
      </c>
      <c r="K34" s="34">
        <f t="shared" si="1"/>
        <v>-31.53289076644539</v>
      </c>
      <c r="L34" s="32">
        <v>0</v>
      </c>
      <c r="M34" s="32">
        <f>'Z1_3'!K26</f>
        <v>0</v>
      </c>
      <c r="N34" s="32">
        <v>0</v>
      </c>
      <c r="O34" s="32">
        <f>'Z1_3'!M26</f>
        <v>0</v>
      </c>
      <c r="P34" s="10">
        <v>0</v>
      </c>
      <c r="Q34" s="10">
        <f>SUM(M34+O34)</f>
        <v>0</v>
      </c>
      <c r="R34" s="33"/>
      <c r="S34" s="6"/>
      <c r="T34" s="1">
        <f t="shared" si="2"/>
        <v>-31.53289076644539</v>
      </c>
      <c r="U34" s="6"/>
      <c r="V34" s="1" t="e">
        <f t="shared" si="3"/>
        <v>#DIV/0!</v>
      </c>
    </row>
    <row r="35" spans="1:22" ht="12" customHeight="1">
      <c r="A35" s="15">
        <v>26</v>
      </c>
      <c r="B35" s="7" t="s">
        <v>41</v>
      </c>
      <c r="C35" s="32">
        <v>19529</v>
      </c>
      <c r="D35" s="32">
        <v>15424</v>
      </c>
      <c r="E35" s="32">
        <f>'Z1_3'!C27</f>
        <v>18439</v>
      </c>
      <c r="F35" s="32">
        <f>'Z1_3'!D27</f>
        <v>14520</v>
      </c>
      <c r="G35" s="32">
        <v>81</v>
      </c>
      <c r="H35" s="32">
        <f>'Z1_3'!F27</f>
        <v>113</v>
      </c>
      <c r="I35" s="8">
        <v>19610</v>
      </c>
      <c r="J35" s="8">
        <f t="shared" si="0"/>
        <v>18552</v>
      </c>
      <c r="K35" s="34">
        <f t="shared" si="1"/>
        <v>-5.395206527281999</v>
      </c>
      <c r="L35" s="32">
        <v>0</v>
      </c>
      <c r="M35" s="32">
        <f>'Z1_3'!K27</f>
        <v>0</v>
      </c>
      <c r="N35" s="32">
        <v>0</v>
      </c>
      <c r="O35" s="32">
        <f>'Z1_3'!M27</f>
        <v>0</v>
      </c>
      <c r="P35" s="10">
        <v>0</v>
      </c>
      <c r="Q35" s="10">
        <f>SUM(M35+O35)</f>
        <v>0</v>
      </c>
      <c r="R35" s="33"/>
      <c r="S35" s="6"/>
      <c r="T35" s="1">
        <f t="shared" si="2"/>
        <v>-5.395206527281999</v>
      </c>
      <c r="U35" s="6"/>
      <c r="V35" s="1" t="e">
        <f t="shared" si="3"/>
        <v>#DIV/0!</v>
      </c>
    </row>
    <row r="36" spans="1:22" ht="12" customHeight="1">
      <c r="A36" s="15">
        <v>27</v>
      </c>
      <c r="B36" s="7" t="s">
        <v>42</v>
      </c>
      <c r="C36" s="32">
        <v>4419</v>
      </c>
      <c r="D36" s="32">
        <v>3882</v>
      </c>
      <c r="E36" s="32">
        <f>'Z1_3'!C28</f>
        <v>3325</v>
      </c>
      <c r="F36" s="32">
        <f>'Z1_3'!D28</f>
        <v>2760</v>
      </c>
      <c r="G36" s="32">
        <v>65</v>
      </c>
      <c r="H36" s="32">
        <f>'Z1_3'!F28</f>
        <v>107</v>
      </c>
      <c r="I36" s="8">
        <v>4484</v>
      </c>
      <c r="J36" s="8">
        <f t="shared" si="0"/>
        <v>3432</v>
      </c>
      <c r="K36" s="34">
        <f t="shared" si="1"/>
        <v>-23.461195361284567</v>
      </c>
      <c r="L36" s="32">
        <v>39889</v>
      </c>
      <c r="M36" s="32">
        <v>67911</v>
      </c>
      <c r="N36" s="32">
        <v>78</v>
      </c>
      <c r="O36" s="32">
        <v>33</v>
      </c>
      <c r="P36" s="10">
        <v>39967</v>
      </c>
      <c r="Q36" s="10">
        <f>SUM(M36+O36)</f>
        <v>67944</v>
      </c>
      <c r="R36" s="33">
        <f>(M36/L36*100-100)</f>
        <v>70.24994359347187</v>
      </c>
      <c r="S36" s="6"/>
      <c r="T36" s="1">
        <f t="shared" si="2"/>
        <v>-23.461195361284567</v>
      </c>
      <c r="U36" s="6"/>
      <c r="V36" s="1">
        <f>Q36/P36*100-100</f>
        <v>70.00025020642028</v>
      </c>
    </row>
    <row r="37" spans="1:22" ht="13.5" customHeight="1">
      <c r="A37" s="35"/>
      <c r="B37" s="36" t="s">
        <v>9</v>
      </c>
      <c r="C37" s="37">
        <f aca="true" t="shared" si="5" ref="C37:J37">SUM(C10:C36)</f>
        <v>279739</v>
      </c>
      <c r="D37" s="37">
        <f t="shared" si="5"/>
        <v>238591</v>
      </c>
      <c r="E37" s="37">
        <f t="shared" si="5"/>
        <v>233034</v>
      </c>
      <c r="F37" s="37">
        <f t="shared" si="5"/>
        <v>194909</v>
      </c>
      <c r="G37" s="38">
        <f t="shared" si="5"/>
        <v>1359</v>
      </c>
      <c r="H37" s="38">
        <f t="shared" si="5"/>
        <v>9602</v>
      </c>
      <c r="I37" s="38">
        <f t="shared" si="5"/>
        <v>281098</v>
      </c>
      <c r="J37" s="38">
        <f t="shared" si="5"/>
        <v>242636</v>
      </c>
      <c r="K37" s="39">
        <f t="shared" si="1"/>
        <v>-13.682772556190372</v>
      </c>
      <c r="L37" s="38">
        <f aca="true" t="shared" si="6" ref="L37:Q37">SUM(L10:L36)</f>
        <v>957684</v>
      </c>
      <c r="M37" s="38">
        <f t="shared" si="6"/>
        <v>1165729</v>
      </c>
      <c r="N37" s="38">
        <f t="shared" si="6"/>
        <v>334</v>
      </c>
      <c r="O37" s="38">
        <f t="shared" si="6"/>
        <v>2817</v>
      </c>
      <c r="P37" s="38">
        <f t="shared" si="6"/>
        <v>958018</v>
      </c>
      <c r="Q37" s="38">
        <f t="shared" si="6"/>
        <v>1168546</v>
      </c>
      <c r="R37" s="40">
        <f>(M37/L37*100-100)</f>
        <v>21.72376274428727</v>
      </c>
      <c r="S37" s="6"/>
      <c r="T37" s="1">
        <f t="shared" si="2"/>
        <v>-13.682772556190372</v>
      </c>
      <c r="U37" s="6"/>
      <c r="V37" s="1">
        <f t="shared" si="3"/>
        <v>21.975369982609934</v>
      </c>
    </row>
    <row r="38" ht="12.75">
      <c r="R38" s="29"/>
    </row>
    <row r="39" ht="12.75">
      <c r="R39" s="29"/>
    </row>
    <row r="40" ht="12.75">
      <c r="R40" s="29"/>
    </row>
    <row r="41" ht="12.75">
      <c r="R41" s="29"/>
    </row>
    <row r="42" ht="12.75">
      <c r="R42" s="29"/>
    </row>
    <row r="43" ht="12.75">
      <c r="R43" s="29"/>
    </row>
    <row r="44" ht="12.75">
      <c r="R44" s="29"/>
    </row>
    <row r="45" ht="12.75">
      <c r="R45" s="29"/>
    </row>
    <row r="46" ht="12.75">
      <c r="R46" s="29"/>
    </row>
    <row r="47" ht="12.75">
      <c r="R47" s="29"/>
    </row>
    <row r="48" ht="12.75">
      <c r="R48" s="29"/>
    </row>
    <row r="49" ht="12.75">
      <c r="R49" s="29"/>
    </row>
    <row r="50" ht="12.75">
      <c r="R50" s="29"/>
    </row>
    <row r="51" ht="12.75">
      <c r="R51" s="29"/>
    </row>
    <row r="52" ht="12.75">
      <c r="R52" s="29"/>
    </row>
    <row r="53" ht="12.75">
      <c r="R53" s="29"/>
    </row>
    <row r="54" ht="12.75">
      <c r="R54" s="29"/>
    </row>
    <row r="55" ht="12.75">
      <c r="R55" s="29"/>
    </row>
  </sheetData>
  <sheetProtection/>
  <mergeCells count="26">
    <mergeCell ref="A2:R2"/>
    <mergeCell ref="A5:A8"/>
    <mergeCell ref="B5:B8"/>
    <mergeCell ref="C5:K5"/>
    <mergeCell ref="L5:R5"/>
    <mergeCell ref="C6:F6"/>
    <mergeCell ref="G6:H6"/>
    <mergeCell ref="I6:J6"/>
    <mergeCell ref="K6:K8"/>
    <mergeCell ref="L6:M6"/>
    <mergeCell ref="R6:R8"/>
    <mergeCell ref="C7:D7"/>
    <mergeCell ref="E7:F7"/>
    <mergeCell ref="G7:G8"/>
    <mergeCell ref="H7:H8"/>
    <mergeCell ref="I7:I8"/>
    <mergeCell ref="G3:K3"/>
    <mergeCell ref="Q7:Q8"/>
    <mergeCell ref="M7:M8"/>
    <mergeCell ref="N7:N8"/>
    <mergeCell ref="O7:O8"/>
    <mergeCell ref="P7:P8"/>
    <mergeCell ref="N6:O6"/>
    <mergeCell ref="P6:Q6"/>
    <mergeCell ref="J7:J8"/>
    <mergeCell ref="L7:L8"/>
  </mergeCells>
  <conditionalFormatting sqref="L1:Q6 R6:R9 G1:J6 K1:K8 A1:F37 R11:R37 G9:Q37 S1:IV65536 A38:Q65536">
    <cfRule type="cellIs" priority="8" dxfId="3" operator="equal" stopIfTrue="1">
      <formula>0</formula>
    </cfRule>
  </conditionalFormatting>
  <conditionalFormatting sqref="R1:R5 R10 R38:R65536">
    <cfRule type="cellIs" priority="9" dxfId="4" operator="greater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6" sqref="M6"/>
    </sheetView>
  </sheetViews>
  <sheetFormatPr defaultColWidth="9.00390625" defaultRowHeight="12.75"/>
  <sheetData>
    <row r="1" spans="1:15" ht="12.75">
      <c r="A1" s="11" t="s">
        <v>43</v>
      </c>
      <c r="B1" s="11" t="s">
        <v>44</v>
      </c>
      <c r="C1" s="11" t="s">
        <v>45</v>
      </c>
      <c r="D1" s="11" t="s">
        <v>46</v>
      </c>
      <c r="E1" s="11" t="s">
        <v>47</v>
      </c>
      <c r="F1" s="11" t="s">
        <v>48</v>
      </c>
      <c r="G1" s="11" t="s">
        <v>49</v>
      </c>
      <c r="H1" s="11" t="s">
        <v>50</v>
      </c>
      <c r="I1" s="11" t="s">
        <v>51</v>
      </c>
      <c r="J1" s="11" t="s">
        <v>52</v>
      </c>
      <c r="K1" s="11" t="s">
        <v>53</v>
      </c>
      <c r="L1" s="11" t="s">
        <v>54</v>
      </c>
      <c r="M1" s="11" t="s">
        <v>55</v>
      </c>
      <c r="N1" s="11" t="s">
        <v>56</v>
      </c>
      <c r="O1" s="11" t="s">
        <v>57</v>
      </c>
    </row>
    <row r="2" spans="1:15" ht="12.75">
      <c r="A2" s="11">
        <v>0</v>
      </c>
      <c r="B2" s="11">
        <v>0</v>
      </c>
      <c r="C2" s="11">
        <v>14582</v>
      </c>
      <c r="D2" s="11">
        <v>13328</v>
      </c>
      <c r="E2" s="11">
        <v>0</v>
      </c>
      <c r="F2" s="11">
        <v>176</v>
      </c>
      <c r="G2" s="11">
        <v>0</v>
      </c>
      <c r="H2" s="11">
        <v>0</v>
      </c>
      <c r="I2" s="11">
        <v>0</v>
      </c>
      <c r="J2" s="11">
        <v>0</v>
      </c>
      <c r="K2" s="11">
        <v>195832</v>
      </c>
      <c r="L2" s="11">
        <v>14758</v>
      </c>
      <c r="M2" s="11">
        <v>605</v>
      </c>
      <c r="N2" s="11">
        <v>0</v>
      </c>
      <c r="O2" s="12"/>
    </row>
    <row r="3" spans="1:15" ht="12.75">
      <c r="A3" s="11">
        <v>0</v>
      </c>
      <c r="B3" s="11">
        <v>0</v>
      </c>
      <c r="C3" s="11">
        <v>6177</v>
      </c>
      <c r="D3" s="11">
        <v>5553</v>
      </c>
      <c r="E3" s="11">
        <v>0</v>
      </c>
      <c r="F3" s="11">
        <v>134</v>
      </c>
      <c r="G3" s="11">
        <v>0</v>
      </c>
      <c r="H3" s="11">
        <v>0</v>
      </c>
      <c r="I3" s="11">
        <v>0</v>
      </c>
      <c r="J3" s="11">
        <v>0</v>
      </c>
      <c r="K3" s="11">
        <v>87725</v>
      </c>
      <c r="L3" s="11">
        <v>6311</v>
      </c>
      <c r="M3" s="11">
        <v>1373</v>
      </c>
      <c r="N3" s="11">
        <v>0</v>
      </c>
      <c r="O3" s="12"/>
    </row>
    <row r="4" spans="1:15" ht="12.75">
      <c r="A4" s="11">
        <v>0</v>
      </c>
      <c r="B4" s="11">
        <v>0</v>
      </c>
      <c r="C4" s="11">
        <v>4453</v>
      </c>
      <c r="D4" s="11">
        <v>3711</v>
      </c>
      <c r="E4" s="11">
        <v>0</v>
      </c>
      <c r="F4" s="11">
        <v>80</v>
      </c>
      <c r="G4" s="11">
        <v>0</v>
      </c>
      <c r="H4" s="11">
        <v>0</v>
      </c>
      <c r="I4" s="11">
        <v>0</v>
      </c>
      <c r="J4" s="11">
        <v>0</v>
      </c>
      <c r="K4" s="11">
        <v>182531</v>
      </c>
      <c r="L4" s="11">
        <v>4533</v>
      </c>
      <c r="M4" s="11">
        <v>229</v>
      </c>
      <c r="N4" s="11">
        <v>0</v>
      </c>
      <c r="O4" s="12"/>
    </row>
    <row r="5" spans="1:15" ht="12.75">
      <c r="A5" s="11">
        <v>0</v>
      </c>
      <c r="B5" s="11">
        <v>0</v>
      </c>
      <c r="C5" s="11">
        <v>16089</v>
      </c>
      <c r="D5" s="11">
        <v>13303</v>
      </c>
      <c r="E5" s="11">
        <v>0</v>
      </c>
      <c r="F5" s="11">
        <v>53</v>
      </c>
      <c r="G5" s="11">
        <v>0</v>
      </c>
      <c r="H5" s="11">
        <v>0</v>
      </c>
      <c r="I5" s="11">
        <v>0</v>
      </c>
      <c r="J5" s="11">
        <v>0</v>
      </c>
      <c r="K5" s="11">
        <v>188032</v>
      </c>
      <c r="L5" s="11">
        <v>16142</v>
      </c>
      <c r="M5" s="11">
        <v>117</v>
      </c>
      <c r="N5" s="11">
        <v>0</v>
      </c>
      <c r="O5" s="12"/>
    </row>
    <row r="6" spans="1:15" ht="12.75">
      <c r="A6" s="11">
        <v>0</v>
      </c>
      <c r="B6" s="11">
        <v>0</v>
      </c>
      <c r="C6" s="11">
        <v>18983</v>
      </c>
      <c r="D6" s="11">
        <v>15843</v>
      </c>
      <c r="E6" s="11">
        <v>0</v>
      </c>
      <c r="F6" s="11">
        <v>2336</v>
      </c>
      <c r="G6" s="11">
        <v>0</v>
      </c>
      <c r="H6" s="11">
        <v>0</v>
      </c>
      <c r="I6" s="11">
        <v>0</v>
      </c>
      <c r="J6" s="11">
        <v>0</v>
      </c>
      <c r="K6" s="11">
        <v>176658</v>
      </c>
      <c r="L6" s="11">
        <v>21319</v>
      </c>
      <c r="M6" s="11">
        <v>197</v>
      </c>
      <c r="N6" s="11">
        <v>0</v>
      </c>
      <c r="O6" s="12"/>
    </row>
    <row r="7" spans="1:15" ht="12.75">
      <c r="A7" s="11">
        <v>0</v>
      </c>
      <c r="B7" s="11">
        <v>0</v>
      </c>
      <c r="C7" s="11">
        <v>9862</v>
      </c>
      <c r="D7" s="11">
        <v>8015</v>
      </c>
      <c r="E7" s="11">
        <v>0</v>
      </c>
      <c r="F7" s="11">
        <v>307</v>
      </c>
      <c r="G7" s="11">
        <v>0</v>
      </c>
      <c r="H7" s="11">
        <v>0</v>
      </c>
      <c r="I7" s="11">
        <v>0</v>
      </c>
      <c r="J7" s="11">
        <v>0</v>
      </c>
      <c r="K7" s="11">
        <v>110411</v>
      </c>
      <c r="L7" s="11">
        <v>10169</v>
      </c>
      <c r="M7" s="11">
        <v>184</v>
      </c>
      <c r="N7" s="11">
        <v>0</v>
      </c>
      <c r="O7" s="12"/>
    </row>
    <row r="8" spans="1:15" ht="12.75">
      <c r="A8" s="11">
        <v>0</v>
      </c>
      <c r="B8" s="11">
        <v>0</v>
      </c>
      <c r="C8" s="11">
        <v>3851</v>
      </c>
      <c r="D8" s="11">
        <v>2816</v>
      </c>
      <c r="E8" s="11">
        <v>0</v>
      </c>
      <c r="F8" s="11">
        <v>294</v>
      </c>
      <c r="G8" s="11">
        <v>0</v>
      </c>
      <c r="H8" s="11">
        <v>0</v>
      </c>
      <c r="I8" s="11">
        <v>0</v>
      </c>
      <c r="J8" s="11">
        <v>0</v>
      </c>
      <c r="K8" s="11">
        <v>111915</v>
      </c>
      <c r="L8" s="11">
        <v>4145</v>
      </c>
      <c r="M8" s="11">
        <v>61</v>
      </c>
      <c r="N8" s="11">
        <v>0</v>
      </c>
      <c r="O8" s="12"/>
    </row>
    <row r="9" spans="1:15" ht="12.75">
      <c r="A9" s="11">
        <v>0</v>
      </c>
      <c r="B9" s="11">
        <v>0</v>
      </c>
      <c r="C9" s="11">
        <v>13009</v>
      </c>
      <c r="D9" s="11">
        <v>11380</v>
      </c>
      <c r="E9" s="11">
        <v>0</v>
      </c>
      <c r="F9" s="11">
        <v>17</v>
      </c>
      <c r="G9" s="11">
        <v>0</v>
      </c>
      <c r="H9" s="11">
        <v>0</v>
      </c>
      <c r="I9" s="11">
        <v>0</v>
      </c>
      <c r="J9" s="11">
        <v>0</v>
      </c>
      <c r="K9" s="11">
        <v>44714</v>
      </c>
      <c r="L9" s="11">
        <v>13026</v>
      </c>
      <c r="M9" s="11">
        <v>18</v>
      </c>
      <c r="N9" s="11">
        <v>0</v>
      </c>
      <c r="O9" s="12"/>
    </row>
    <row r="10" spans="1:15" ht="12.75">
      <c r="A10" s="11">
        <v>0</v>
      </c>
      <c r="B10" s="11">
        <v>0</v>
      </c>
      <c r="C10" s="11">
        <v>4072</v>
      </c>
      <c r="D10" s="11">
        <v>3481</v>
      </c>
      <c r="E10" s="11">
        <v>0</v>
      </c>
      <c r="F10" s="11">
        <v>10</v>
      </c>
      <c r="G10" s="11">
        <v>0</v>
      </c>
      <c r="H10" s="11">
        <v>0</v>
      </c>
      <c r="I10" s="11">
        <v>0</v>
      </c>
      <c r="J10" s="11">
        <v>0</v>
      </c>
      <c r="K10" s="11">
        <v>67911</v>
      </c>
      <c r="L10" s="11">
        <v>4082</v>
      </c>
      <c r="M10" s="11">
        <v>33</v>
      </c>
      <c r="N10" s="11">
        <v>0</v>
      </c>
      <c r="O10" s="12"/>
    </row>
    <row r="11" spans="1:15" ht="12.75">
      <c r="A11" s="11">
        <v>0</v>
      </c>
      <c r="B11" s="11">
        <v>0</v>
      </c>
      <c r="C11" s="11">
        <v>6477</v>
      </c>
      <c r="D11" s="11">
        <v>5210</v>
      </c>
      <c r="E11" s="11">
        <v>0</v>
      </c>
      <c r="F11" s="11">
        <v>26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6503</v>
      </c>
      <c r="M11" s="11">
        <v>0</v>
      </c>
      <c r="N11" s="11">
        <v>0</v>
      </c>
      <c r="O11" s="12"/>
    </row>
    <row r="12" spans="1:15" ht="12.75">
      <c r="A12" s="11">
        <v>0</v>
      </c>
      <c r="B12" s="11">
        <v>0</v>
      </c>
      <c r="C12" s="11">
        <v>4445</v>
      </c>
      <c r="D12" s="11">
        <v>3633</v>
      </c>
      <c r="E12" s="11">
        <v>0</v>
      </c>
      <c r="F12" s="11">
        <v>217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4662</v>
      </c>
      <c r="M12" s="11">
        <v>0</v>
      </c>
      <c r="N12" s="11">
        <v>0</v>
      </c>
      <c r="O12" s="12"/>
    </row>
    <row r="13" spans="1:15" ht="12.75">
      <c r="A13" s="11">
        <v>0</v>
      </c>
      <c r="B13" s="11">
        <v>0</v>
      </c>
      <c r="C13" s="11">
        <v>10864</v>
      </c>
      <c r="D13" s="11">
        <v>9251</v>
      </c>
      <c r="E13" s="11">
        <v>0</v>
      </c>
      <c r="F13" s="11">
        <v>1689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12553</v>
      </c>
      <c r="M13" s="11">
        <v>0</v>
      </c>
      <c r="N13" s="11">
        <v>0</v>
      </c>
      <c r="O13" s="12"/>
    </row>
    <row r="14" spans="1:15" ht="12.75">
      <c r="A14" s="11">
        <v>0</v>
      </c>
      <c r="B14" s="11">
        <v>0</v>
      </c>
      <c r="C14" s="11">
        <v>11633</v>
      </c>
      <c r="D14" s="11">
        <v>9491</v>
      </c>
      <c r="E14" s="11">
        <v>0</v>
      </c>
      <c r="F14" s="11">
        <v>1511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13144</v>
      </c>
      <c r="M14" s="11">
        <v>0</v>
      </c>
      <c r="N14" s="11">
        <v>0</v>
      </c>
      <c r="O14" s="12"/>
    </row>
    <row r="15" spans="1:15" ht="12.75">
      <c r="A15" s="11">
        <v>0</v>
      </c>
      <c r="B15" s="11">
        <v>0</v>
      </c>
      <c r="C15" s="11">
        <v>6990</v>
      </c>
      <c r="D15" s="11">
        <v>5932</v>
      </c>
      <c r="E15" s="11">
        <v>0</v>
      </c>
      <c r="F15" s="11">
        <v>29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7019</v>
      </c>
      <c r="M15" s="11">
        <v>0</v>
      </c>
      <c r="N15" s="11">
        <v>0</v>
      </c>
      <c r="O15" s="12"/>
    </row>
    <row r="16" spans="1:15" ht="12.75">
      <c r="A16" s="11">
        <v>0</v>
      </c>
      <c r="B16" s="11">
        <v>0</v>
      </c>
      <c r="C16" s="11">
        <v>7406</v>
      </c>
      <c r="D16" s="11">
        <v>6521</v>
      </c>
      <c r="E16" s="11">
        <v>0</v>
      </c>
      <c r="F16" s="11">
        <v>165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7571</v>
      </c>
      <c r="M16" s="11">
        <v>0</v>
      </c>
      <c r="N16" s="11">
        <v>0</v>
      </c>
      <c r="O16" s="12"/>
    </row>
    <row r="17" spans="1:15" ht="12.75">
      <c r="A17" s="11">
        <v>0</v>
      </c>
      <c r="B17" s="11">
        <v>0</v>
      </c>
      <c r="C17" s="11">
        <v>8455</v>
      </c>
      <c r="D17" s="11">
        <v>7638</v>
      </c>
      <c r="E17" s="11">
        <v>0</v>
      </c>
      <c r="F17" s="11">
        <v>123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8578</v>
      </c>
      <c r="M17" s="11">
        <v>0</v>
      </c>
      <c r="N17" s="11">
        <v>0</v>
      </c>
      <c r="O17" s="12"/>
    </row>
    <row r="18" spans="1:15" ht="12.75">
      <c r="A18" s="11">
        <v>0</v>
      </c>
      <c r="B18" s="11">
        <v>0</v>
      </c>
      <c r="C18" s="11">
        <v>5271</v>
      </c>
      <c r="D18" s="11">
        <v>4355</v>
      </c>
      <c r="E18" s="11">
        <v>0</v>
      </c>
      <c r="F18" s="11">
        <v>28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5299</v>
      </c>
      <c r="M18" s="11">
        <v>0</v>
      </c>
      <c r="N18" s="11">
        <v>0</v>
      </c>
      <c r="O18" s="12"/>
    </row>
    <row r="19" spans="1:15" ht="12.75">
      <c r="A19" s="11">
        <v>0</v>
      </c>
      <c r="B19" s="11">
        <v>0</v>
      </c>
      <c r="C19" s="11">
        <v>11088</v>
      </c>
      <c r="D19" s="11">
        <v>9732</v>
      </c>
      <c r="E19" s="11">
        <v>0</v>
      </c>
      <c r="F19" s="11">
        <v>20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11108</v>
      </c>
      <c r="M19" s="11">
        <v>0</v>
      </c>
      <c r="N19" s="11">
        <v>0</v>
      </c>
      <c r="O19" s="12"/>
    </row>
    <row r="20" spans="1:15" ht="12.75">
      <c r="A20" s="11">
        <v>0</v>
      </c>
      <c r="B20" s="11">
        <v>0</v>
      </c>
      <c r="C20" s="11">
        <v>4411</v>
      </c>
      <c r="D20" s="11">
        <v>4212</v>
      </c>
      <c r="E20" s="11">
        <v>0</v>
      </c>
      <c r="F20" s="11">
        <v>12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4423</v>
      </c>
      <c r="M20" s="11">
        <v>0</v>
      </c>
      <c r="N20" s="11">
        <v>0</v>
      </c>
      <c r="O20" s="12"/>
    </row>
    <row r="21" spans="1:15" ht="12.75">
      <c r="A21" s="11">
        <v>0</v>
      </c>
      <c r="B21" s="11">
        <v>0</v>
      </c>
      <c r="C21" s="11">
        <v>16235</v>
      </c>
      <c r="D21" s="11">
        <v>12401</v>
      </c>
      <c r="E21" s="11">
        <v>0</v>
      </c>
      <c r="F21" s="11">
        <v>512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16747</v>
      </c>
      <c r="M21" s="11">
        <v>0</v>
      </c>
      <c r="N21" s="11">
        <v>0</v>
      </c>
      <c r="O21" s="12"/>
    </row>
    <row r="22" spans="1:15" ht="12.75">
      <c r="A22" s="11">
        <v>0</v>
      </c>
      <c r="B22" s="11">
        <v>0</v>
      </c>
      <c r="C22" s="11">
        <v>5614</v>
      </c>
      <c r="D22" s="11">
        <v>4846</v>
      </c>
      <c r="E22" s="11">
        <v>0</v>
      </c>
      <c r="F22" s="11">
        <v>1464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7078</v>
      </c>
      <c r="M22" s="11">
        <v>0</v>
      </c>
      <c r="N22" s="11">
        <v>0</v>
      </c>
      <c r="O22" s="12"/>
    </row>
    <row r="23" spans="1:15" ht="12.75">
      <c r="A23" s="11">
        <v>0</v>
      </c>
      <c r="B23" s="11">
        <v>0</v>
      </c>
      <c r="C23" s="11">
        <v>8299</v>
      </c>
      <c r="D23" s="11">
        <v>6638</v>
      </c>
      <c r="E23" s="11">
        <v>0</v>
      </c>
      <c r="F23" s="11">
        <v>87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8386</v>
      </c>
      <c r="M23" s="11">
        <v>0</v>
      </c>
      <c r="N23" s="11">
        <v>0</v>
      </c>
      <c r="O23" s="12"/>
    </row>
    <row r="24" spans="1:15" ht="12.75">
      <c r="A24" s="11">
        <v>0</v>
      </c>
      <c r="B24" s="11">
        <v>0</v>
      </c>
      <c r="C24" s="11">
        <v>5248</v>
      </c>
      <c r="D24" s="11">
        <v>4206</v>
      </c>
      <c r="E24" s="11">
        <v>0</v>
      </c>
      <c r="F24" s="11">
        <v>50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5298</v>
      </c>
      <c r="M24" s="11">
        <v>0</v>
      </c>
      <c r="N24" s="11">
        <v>0</v>
      </c>
      <c r="O24" s="12"/>
    </row>
    <row r="25" spans="1:15" ht="12.75">
      <c r="A25" s="11">
        <v>0</v>
      </c>
      <c r="B25" s="11">
        <v>0</v>
      </c>
      <c r="C25" s="11">
        <v>3259</v>
      </c>
      <c r="D25" s="11">
        <v>2867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3260</v>
      </c>
      <c r="M25" s="11">
        <v>0</v>
      </c>
      <c r="N25" s="11">
        <v>0</v>
      </c>
      <c r="O25" s="12"/>
    </row>
    <row r="26" spans="1:15" ht="12.75">
      <c r="A26" s="11">
        <v>0</v>
      </c>
      <c r="B26" s="11">
        <v>0</v>
      </c>
      <c r="C26" s="11">
        <v>4497</v>
      </c>
      <c r="D26" s="11">
        <v>3266</v>
      </c>
      <c r="E26" s="11">
        <v>0</v>
      </c>
      <c r="F26" s="11">
        <v>41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4538</v>
      </c>
      <c r="M26" s="11">
        <v>0</v>
      </c>
      <c r="N26" s="11">
        <v>0</v>
      </c>
      <c r="O26" s="12"/>
    </row>
    <row r="27" spans="1:15" ht="12.75">
      <c r="A27" s="11">
        <v>0</v>
      </c>
      <c r="B27" s="11">
        <v>0</v>
      </c>
      <c r="C27" s="11">
        <v>18439</v>
      </c>
      <c r="D27" s="11">
        <v>14520</v>
      </c>
      <c r="E27" s="11">
        <v>0</v>
      </c>
      <c r="F27" s="11">
        <v>113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18552</v>
      </c>
      <c r="M27" s="11">
        <v>0</v>
      </c>
      <c r="N27" s="11">
        <v>0</v>
      </c>
      <c r="O27" s="12"/>
    </row>
    <row r="28" spans="1:15" ht="12.75">
      <c r="A28" s="11">
        <v>0</v>
      </c>
      <c r="B28" s="11">
        <v>0</v>
      </c>
      <c r="C28" s="11">
        <v>3325</v>
      </c>
      <c r="D28" s="11">
        <v>2760</v>
      </c>
      <c r="E28" s="11">
        <v>0</v>
      </c>
      <c r="F28" s="11">
        <v>107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3432</v>
      </c>
      <c r="M28" s="11">
        <v>0</v>
      </c>
      <c r="N28" s="11">
        <v>0</v>
      </c>
      <c r="O28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3.75390625" style="1" customWidth="1"/>
    <col min="2" max="2" width="17.625" style="1" customWidth="1"/>
    <col min="3" max="3" width="7.75390625" style="1" customWidth="1"/>
    <col min="4" max="4" width="8.375" style="1" customWidth="1"/>
    <col min="5" max="5" width="6.875" style="1" customWidth="1"/>
    <col min="6" max="8" width="7.125" style="1" customWidth="1"/>
    <col min="9" max="9" width="7.625" style="1" customWidth="1"/>
    <col min="10" max="10" width="7.875" style="1" customWidth="1"/>
    <col min="11" max="11" width="8.125" style="1" customWidth="1"/>
    <col min="12" max="12" width="7.75390625" style="1" customWidth="1"/>
    <col min="13" max="13" width="8.00390625" style="20" customWidth="1"/>
    <col min="14" max="15" width="6.25390625" style="1" customWidth="1"/>
    <col min="16" max="16" width="7.75390625" style="1" customWidth="1"/>
    <col min="17" max="18" width="7.625" style="1" customWidth="1"/>
    <col min="19" max="19" width="7.75390625" style="1" customWidth="1"/>
    <col min="20" max="20" width="8.125" style="1" customWidth="1"/>
    <col min="21" max="21" width="8.00390625" style="1" customWidth="1"/>
    <col min="22" max="22" width="8.00390625" style="20" customWidth="1"/>
    <col min="23" max="16384" width="9.125" style="1" customWidth="1"/>
  </cols>
  <sheetData>
    <row r="1" spans="19:21" ht="10.5" customHeight="1">
      <c r="S1" s="21"/>
      <c r="T1" s="21"/>
      <c r="U1" s="19" t="s">
        <v>58</v>
      </c>
    </row>
    <row r="2" spans="1:22" ht="18.7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"/>
      <c r="N3" s="3"/>
      <c r="O3" s="3"/>
      <c r="P3" s="3"/>
      <c r="Q3" s="3"/>
      <c r="R3" s="3"/>
      <c r="S3" s="3"/>
      <c r="T3" s="3"/>
      <c r="V3" s="22"/>
    </row>
    <row r="4" ht="17.25" customHeight="1"/>
    <row r="5" spans="1:22" ht="38.25" customHeight="1">
      <c r="A5" s="63" t="s">
        <v>3</v>
      </c>
      <c r="B5" s="64" t="s">
        <v>4</v>
      </c>
      <c r="C5" s="65" t="s">
        <v>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 t="s">
        <v>6</v>
      </c>
      <c r="O5" s="65"/>
      <c r="P5" s="65"/>
      <c r="Q5" s="65"/>
      <c r="R5" s="65"/>
      <c r="S5" s="65"/>
      <c r="T5" s="65"/>
      <c r="U5" s="65"/>
      <c r="V5" s="65"/>
    </row>
    <row r="6" spans="1:22" ht="87" customHeight="1">
      <c r="A6" s="63"/>
      <c r="B6" s="64"/>
      <c r="C6" s="64" t="s">
        <v>60</v>
      </c>
      <c r="D6" s="64"/>
      <c r="E6" s="65" t="s">
        <v>61</v>
      </c>
      <c r="F6" s="65"/>
      <c r="G6" s="65"/>
      <c r="H6" s="65"/>
      <c r="I6" s="46" t="s">
        <v>8</v>
      </c>
      <c r="J6" s="46"/>
      <c r="K6" s="65" t="s">
        <v>9</v>
      </c>
      <c r="L6" s="65"/>
      <c r="M6" s="66" t="s">
        <v>10</v>
      </c>
      <c r="N6" s="64" t="s">
        <v>60</v>
      </c>
      <c r="O6" s="64"/>
      <c r="P6" s="65" t="s">
        <v>11</v>
      </c>
      <c r="Q6" s="65"/>
      <c r="R6" s="46" t="s">
        <v>12</v>
      </c>
      <c r="S6" s="46"/>
      <c r="T6" s="65" t="s">
        <v>9</v>
      </c>
      <c r="U6" s="65"/>
      <c r="V6" s="66" t="s">
        <v>10</v>
      </c>
    </row>
    <row r="7" spans="1:22" ht="12.75" customHeight="1">
      <c r="A7" s="63"/>
      <c r="B7" s="64"/>
      <c r="C7" s="44" t="s">
        <v>62</v>
      </c>
      <c r="D7" s="44" t="s">
        <v>63</v>
      </c>
      <c r="E7" s="50" t="s">
        <v>62</v>
      </c>
      <c r="F7" s="50"/>
      <c r="G7" s="50" t="s">
        <v>63</v>
      </c>
      <c r="H7" s="50"/>
      <c r="I7" s="44" t="s">
        <v>62</v>
      </c>
      <c r="J7" s="44" t="s">
        <v>63</v>
      </c>
      <c r="K7" s="44" t="s">
        <v>62</v>
      </c>
      <c r="L7" s="44" t="s">
        <v>63</v>
      </c>
      <c r="M7" s="66"/>
      <c r="N7" s="44" t="s">
        <v>62</v>
      </c>
      <c r="O7" s="44" t="s">
        <v>63</v>
      </c>
      <c r="P7" s="44" t="s">
        <v>62</v>
      </c>
      <c r="Q7" s="44" t="s">
        <v>63</v>
      </c>
      <c r="R7" s="44" t="s">
        <v>62</v>
      </c>
      <c r="S7" s="44" t="s">
        <v>63</v>
      </c>
      <c r="T7" s="44" t="s">
        <v>62</v>
      </c>
      <c r="U7" s="44" t="s">
        <v>63</v>
      </c>
      <c r="V7" s="66"/>
    </row>
    <row r="8" spans="1:22" ht="36.75" customHeight="1">
      <c r="A8" s="63"/>
      <c r="B8" s="64"/>
      <c r="C8" s="44"/>
      <c r="D8" s="44"/>
      <c r="E8" s="5" t="s">
        <v>9</v>
      </c>
      <c r="F8" s="5" t="s">
        <v>13</v>
      </c>
      <c r="G8" s="5" t="s">
        <v>9</v>
      </c>
      <c r="H8" s="5" t="s">
        <v>13</v>
      </c>
      <c r="I8" s="44"/>
      <c r="J8" s="44"/>
      <c r="K8" s="44"/>
      <c r="L8" s="44"/>
      <c r="M8" s="66"/>
      <c r="N8" s="44"/>
      <c r="O8" s="44"/>
      <c r="P8" s="44"/>
      <c r="Q8" s="44"/>
      <c r="R8" s="44"/>
      <c r="S8" s="44"/>
      <c r="T8" s="44"/>
      <c r="U8" s="44"/>
      <c r="V8" s="66"/>
    </row>
    <row r="9" spans="1:22" ht="12.75" customHeight="1">
      <c r="A9" s="13" t="s">
        <v>14</v>
      </c>
      <c r="B9" s="13" t="s">
        <v>15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4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3">
        <v>17</v>
      </c>
      <c r="T9" s="13">
        <v>18</v>
      </c>
      <c r="U9" s="13">
        <v>19</v>
      </c>
      <c r="V9" s="14">
        <v>20</v>
      </c>
    </row>
    <row r="10" spans="1:22" ht="14.25" customHeight="1">
      <c r="A10" s="15">
        <v>1</v>
      </c>
      <c r="B10" s="7" t="s">
        <v>64</v>
      </c>
      <c r="C10" s="10">
        <v>31</v>
      </c>
      <c r="D10" s="10">
        <v>31</v>
      </c>
      <c r="E10" s="23">
        <v>49.01466275659824</v>
      </c>
      <c r="F10" s="23">
        <v>45.577712609970675</v>
      </c>
      <c r="G10" s="23">
        <f>'Z1_3'!A2/5.5/1_3_1!D10</f>
        <v>0</v>
      </c>
      <c r="H10" s="23">
        <f>'Z1_3'!B2/5.5/1_3_1!D10</f>
        <v>0</v>
      </c>
      <c r="I10" s="23">
        <v>0.093841642228739</v>
      </c>
      <c r="J10" s="23">
        <f>'Z1_3'!C2/5.5/1_3_1!D10</f>
        <v>85.52492668621701</v>
      </c>
      <c r="K10" s="23">
        <v>49.10850439882698</v>
      </c>
      <c r="L10" s="23">
        <f>G10+J10</f>
        <v>85.52492668621701</v>
      </c>
      <c r="M10" s="9">
        <f>(L10/K10)*100-100</f>
        <v>74.15502209482864</v>
      </c>
      <c r="N10" s="10"/>
      <c r="O10" s="24"/>
      <c r="P10" s="23"/>
      <c r="Q10" s="23"/>
      <c r="R10" s="23"/>
      <c r="S10" s="23"/>
      <c r="T10" s="23"/>
      <c r="U10" s="23"/>
      <c r="V10" s="9"/>
    </row>
    <row r="11" spans="1:22" ht="14.25" customHeight="1">
      <c r="A11" s="15">
        <v>2</v>
      </c>
      <c r="B11" s="7" t="s">
        <v>17</v>
      </c>
      <c r="C11" s="10">
        <v>25</v>
      </c>
      <c r="D11" s="10">
        <v>25</v>
      </c>
      <c r="E11" s="23">
        <v>20.436363636363637</v>
      </c>
      <c r="F11" s="23">
        <v>17.71636363636364</v>
      </c>
      <c r="G11" s="23">
        <f>'Z1_3'!A3/5.5/1_3_1!D11</f>
        <v>0</v>
      </c>
      <c r="H11" s="23">
        <f>'Z1_3'!B3/5.5/1_3_1!D11</f>
        <v>0</v>
      </c>
      <c r="I11" s="23">
        <v>0.06545454545454546</v>
      </c>
      <c r="J11" s="23">
        <f>'Z1_3'!C3/5.5/1_3_1!D11</f>
        <v>44.92363636363636</v>
      </c>
      <c r="K11" s="23">
        <v>20.501818181818184</v>
      </c>
      <c r="L11" s="23">
        <f aca="true" t="shared" si="0" ref="L11:L37">G11+J11</f>
        <v>44.92363636363636</v>
      </c>
      <c r="M11" s="9">
        <f aca="true" t="shared" si="1" ref="M11:M37">(L11/K11)*100-100</f>
        <v>119.1202554097197</v>
      </c>
      <c r="N11" s="10">
        <v>42</v>
      </c>
      <c r="O11" s="24">
        <v>42</v>
      </c>
      <c r="P11" s="23">
        <v>44.74458874458875</v>
      </c>
      <c r="Q11" s="23">
        <f>'Z1_3'!D3/5.5/1_3_1!O11</f>
        <v>24.038961038961038</v>
      </c>
      <c r="R11" s="23">
        <v>0.008658008658008658</v>
      </c>
      <c r="S11" s="23">
        <f>'Z1_3'!E3/5.5/1_3_1!O11</f>
        <v>0</v>
      </c>
      <c r="T11" s="23">
        <v>44.753246753246756</v>
      </c>
      <c r="U11" s="23">
        <f>SUM(Q11+S11)</f>
        <v>24.038961038961038</v>
      </c>
      <c r="V11" s="9">
        <f>U11/T11*100-100</f>
        <v>-46.28554846198492</v>
      </c>
    </row>
    <row r="12" spans="1:22" ht="14.25" customHeight="1">
      <c r="A12" s="15">
        <v>3</v>
      </c>
      <c r="B12" s="7" t="s">
        <v>18</v>
      </c>
      <c r="C12" s="10">
        <v>16</v>
      </c>
      <c r="D12" s="10">
        <v>16</v>
      </c>
      <c r="E12" s="23">
        <v>21.886363636363637</v>
      </c>
      <c r="F12" s="23">
        <v>18.988636363636363</v>
      </c>
      <c r="G12" s="23">
        <f>'Z1_3'!A4/5.5/1_3_1!D12</f>
        <v>0</v>
      </c>
      <c r="H12" s="23">
        <f>'Z1_3'!B4/5.5/1_3_1!D12</f>
        <v>0</v>
      </c>
      <c r="I12" s="23">
        <v>0.03409090909090909</v>
      </c>
      <c r="J12" s="23">
        <f>'Z1_3'!C4/5.5/1_3_1!D12</f>
        <v>50.60227272727273</v>
      </c>
      <c r="K12" s="23">
        <v>21.920454545454547</v>
      </c>
      <c r="L12" s="23">
        <f t="shared" si="0"/>
        <v>50.60227272727273</v>
      </c>
      <c r="M12" s="9">
        <f t="shared" si="1"/>
        <v>130.8449974079834</v>
      </c>
      <c r="N12" s="10"/>
      <c r="O12" s="24"/>
      <c r="P12" s="23"/>
      <c r="Q12" s="23"/>
      <c r="R12" s="23"/>
      <c r="S12" s="23"/>
      <c r="T12" s="23"/>
      <c r="U12" s="23"/>
      <c r="V12" s="9"/>
    </row>
    <row r="13" spans="1:22" ht="14.25" customHeight="1">
      <c r="A13" s="15">
        <v>4</v>
      </c>
      <c r="B13" s="7" t="s">
        <v>19</v>
      </c>
      <c r="C13" s="10">
        <v>46</v>
      </c>
      <c r="D13" s="10">
        <v>46</v>
      </c>
      <c r="E13" s="23">
        <v>29.158102766798418</v>
      </c>
      <c r="F13" s="23">
        <v>26.81422924901186</v>
      </c>
      <c r="G13" s="23">
        <f>'Z1_3'!A5/5.5/1_3_1!D13</f>
        <v>0</v>
      </c>
      <c r="H13" s="23">
        <f>'Z1_3'!B5/5.5/1_3_1!D13</f>
        <v>0</v>
      </c>
      <c r="I13" s="23">
        <v>0.043478260869565216</v>
      </c>
      <c r="J13" s="23">
        <f>'Z1_3'!C5/5.5/1_3_1!D13</f>
        <v>63.59288537549408</v>
      </c>
      <c r="K13" s="23">
        <v>29.201581027667984</v>
      </c>
      <c r="L13" s="23">
        <f t="shared" si="0"/>
        <v>63.59288537549408</v>
      </c>
      <c r="M13" s="9">
        <f t="shared" si="1"/>
        <v>117.77206280454794</v>
      </c>
      <c r="N13" s="10">
        <v>53</v>
      </c>
      <c r="O13" s="24">
        <v>53</v>
      </c>
      <c r="P13" s="23">
        <v>253.14579759862778</v>
      </c>
      <c r="Q13" s="23">
        <f>'Z1_3'!D5/5.5/1_3_1!O13</f>
        <v>45.63636363636363</v>
      </c>
      <c r="R13" s="23">
        <v>0.06518010291595197</v>
      </c>
      <c r="S13" s="23">
        <f>'Z1_3'!E5/5.5/1_3_1!O13</f>
        <v>0</v>
      </c>
      <c r="T13" s="23">
        <v>253.21097770154373</v>
      </c>
      <c r="U13" s="23">
        <f>SUM(Q13+S13)</f>
        <v>45.63636363636363</v>
      </c>
      <c r="V13" s="9">
        <f>U13/T13*100-100</f>
        <v>-81.97694110633915</v>
      </c>
    </row>
    <row r="14" spans="1:22" ht="14.25" customHeight="1">
      <c r="A14" s="15">
        <v>5</v>
      </c>
      <c r="B14" s="7" t="s">
        <v>20</v>
      </c>
      <c r="C14" s="10">
        <v>61</v>
      </c>
      <c r="D14" s="10">
        <v>61</v>
      </c>
      <c r="E14" s="23">
        <v>50.86140089418778</v>
      </c>
      <c r="F14" s="23">
        <v>45.80029806259315</v>
      </c>
      <c r="G14" s="23">
        <f>'Z1_3'!A6/5.5/1_3_1!D14</f>
        <v>0</v>
      </c>
      <c r="H14" s="23">
        <f>'Z1_3'!B6/5.5/1_3_1!D14</f>
        <v>0</v>
      </c>
      <c r="I14" s="23">
        <v>0.14605067064083457</v>
      </c>
      <c r="J14" s="23">
        <f>'Z1_3'!C6/5.5/1_3_1!D14</f>
        <v>56.581222056631894</v>
      </c>
      <c r="K14" s="23">
        <v>51.007451564828614</v>
      </c>
      <c r="L14" s="23">
        <f t="shared" si="0"/>
        <v>56.581222056631894</v>
      </c>
      <c r="M14" s="9">
        <f t="shared" si="1"/>
        <v>10.927365160988728</v>
      </c>
      <c r="N14" s="10">
        <v>48</v>
      </c>
      <c r="O14" s="24">
        <v>48</v>
      </c>
      <c r="P14" s="23">
        <v>235.97727272727272</v>
      </c>
      <c r="Q14" s="23">
        <f>'Z1_3'!D6/5.5/1_3_1!O14</f>
        <v>60.01136363636363</v>
      </c>
      <c r="R14" s="23">
        <v>0.05303030303030303</v>
      </c>
      <c r="S14" s="23">
        <f>'Z1_3'!E6/5.5/1_3_1!O14</f>
        <v>0</v>
      </c>
      <c r="T14" s="23">
        <v>236.03030303030303</v>
      </c>
      <c r="U14" s="23">
        <f>SUM(Q14+S14)</f>
        <v>60.01136363636363</v>
      </c>
      <c r="V14" s="9">
        <f>U14/T14*100-100</f>
        <v>-74.57472076004622</v>
      </c>
    </row>
    <row r="15" spans="1:22" ht="14.25" customHeight="1">
      <c r="A15" s="15">
        <v>6</v>
      </c>
      <c r="B15" s="7" t="s">
        <v>21</v>
      </c>
      <c r="C15" s="10">
        <v>20</v>
      </c>
      <c r="D15" s="10">
        <v>20</v>
      </c>
      <c r="E15" s="23">
        <v>45.24545454545454</v>
      </c>
      <c r="F15" s="23">
        <v>45.24545454545454</v>
      </c>
      <c r="G15" s="23">
        <f>'Z1_3'!A7/5.5/1_3_1!D15</f>
        <v>0</v>
      </c>
      <c r="H15" s="23">
        <f>'Z1_3'!B7/5.5/1_3_1!D15</f>
        <v>0</v>
      </c>
      <c r="I15" s="23">
        <v>0.32727272727272727</v>
      </c>
      <c r="J15" s="23">
        <f>'Z1_3'!C7/5.5/1_3_1!D15</f>
        <v>89.65454545454546</v>
      </c>
      <c r="K15" s="23">
        <v>45.57272727272727</v>
      </c>
      <c r="L15" s="23">
        <f t="shared" si="0"/>
        <v>89.65454545454546</v>
      </c>
      <c r="M15" s="9">
        <f t="shared" si="1"/>
        <v>96.72850588469979</v>
      </c>
      <c r="N15" s="10">
        <v>38</v>
      </c>
      <c r="O15" s="24">
        <v>38</v>
      </c>
      <c r="P15" s="23">
        <v>68.72248803827752</v>
      </c>
      <c r="Q15" s="23">
        <f>'Z1_3'!D7/5.5/1_3_1!O15</f>
        <v>38.34928229665072</v>
      </c>
      <c r="R15" s="23">
        <v>0</v>
      </c>
      <c r="S15" s="23">
        <f>'Z1_3'!E7/5.5/1_3_1!O15</f>
        <v>0</v>
      </c>
      <c r="T15" s="23">
        <v>68.72248803827752</v>
      </c>
      <c r="U15" s="23">
        <f>SUM(Q15+S15)</f>
        <v>38.34928229665072</v>
      </c>
      <c r="V15" s="9"/>
    </row>
    <row r="16" spans="1:22" ht="14.25" customHeight="1">
      <c r="A16" s="15">
        <v>7</v>
      </c>
      <c r="B16" s="7" t="s">
        <v>22</v>
      </c>
      <c r="C16" s="10">
        <v>14</v>
      </c>
      <c r="D16" s="10">
        <v>14</v>
      </c>
      <c r="E16" s="23">
        <v>34.02597402597403</v>
      </c>
      <c r="F16" s="23">
        <v>30.064935064935067</v>
      </c>
      <c r="G16" s="23">
        <f>'Z1_3'!A8/5.5/1_3_1!D16</f>
        <v>0</v>
      </c>
      <c r="H16" s="23">
        <f>'Z1_3'!B8/5.5/1_3_1!D16</f>
        <v>0</v>
      </c>
      <c r="I16" s="23">
        <v>0.03896103896103896</v>
      </c>
      <c r="J16" s="23">
        <f>'Z1_3'!C8/5.5/1_3_1!D16</f>
        <v>50.01298701298701</v>
      </c>
      <c r="K16" s="23">
        <v>34.06493506493507</v>
      </c>
      <c r="L16" s="23">
        <f t="shared" si="0"/>
        <v>50.01298701298701</v>
      </c>
      <c r="M16" s="9">
        <f t="shared" si="1"/>
        <v>46.81662218833392</v>
      </c>
      <c r="N16" s="10"/>
      <c r="O16" s="24"/>
      <c r="P16" s="23"/>
      <c r="Q16" s="23"/>
      <c r="R16" s="23"/>
      <c r="S16" s="23"/>
      <c r="T16" s="23"/>
      <c r="U16" s="23"/>
      <c r="V16" s="9"/>
    </row>
    <row r="17" spans="1:22" ht="14.25" customHeight="1">
      <c r="A17" s="15">
        <v>8</v>
      </c>
      <c r="B17" s="7" t="s">
        <v>23</v>
      </c>
      <c r="C17" s="10">
        <v>28</v>
      </c>
      <c r="D17" s="10">
        <v>28</v>
      </c>
      <c r="E17" s="23">
        <v>27.0974025974026</v>
      </c>
      <c r="F17" s="23">
        <v>24.123376623376625</v>
      </c>
      <c r="G17" s="23">
        <f>'Z1_3'!A9/5.5/1_3_1!D17</f>
        <v>0</v>
      </c>
      <c r="H17" s="23">
        <f>'Z1_3'!B9/5.5/1_3_1!D17</f>
        <v>0</v>
      </c>
      <c r="I17" s="23">
        <v>0.01948051948051948</v>
      </c>
      <c r="J17" s="23">
        <f>'Z1_3'!C9/5.5/1_3_1!D17</f>
        <v>84.47402597402598</v>
      </c>
      <c r="K17" s="23">
        <v>27.11688311688312</v>
      </c>
      <c r="L17" s="23">
        <f t="shared" si="0"/>
        <v>84.47402597402598</v>
      </c>
      <c r="M17" s="9">
        <f t="shared" si="1"/>
        <v>211.51819923371647</v>
      </c>
      <c r="N17" s="10"/>
      <c r="O17" s="24"/>
      <c r="P17" s="23"/>
      <c r="Q17" s="23"/>
      <c r="R17" s="23"/>
      <c r="S17" s="23"/>
      <c r="T17" s="23"/>
      <c r="U17" s="23"/>
      <c r="V17" s="9"/>
    </row>
    <row r="18" spans="1:22" ht="14.25" customHeight="1">
      <c r="A18" s="15">
        <v>9</v>
      </c>
      <c r="B18" s="7" t="s">
        <v>24</v>
      </c>
      <c r="C18" s="10">
        <v>22</v>
      </c>
      <c r="D18" s="10">
        <v>22</v>
      </c>
      <c r="E18" s="23">
        <v>20.066115702479337</v>
      </c>
      <c r="F18" s="23">
        <v>18.983471074380166</v>
      </c>
      <c r="G18" s="23">
        <f>'Z1_3'!A10/5.5/1_3_1!D18</f>
        <v>0</v>
      </c>
      <c r="H18" s="23">
        <f>'Z1_3'!B10/5.5/1_3_1!D18</f>
        <v>0</v>
      </c>
      <c r="I18" s="23">
        <v>0.03305785123966942</v>
      </c>
      <c r="J18" s="23">
        <f>'Z1_3'!C10/5.5/1_3_1!D18</f>
        <v>33.65289256198347</v>
      </c>
      <c r="K18" s="23">
        <v>20.099173553719005</v>
      </c>
      <c r="L18" s="23">
        <f t="shared" si="0"/>
        <v>33.65289256198347</v>
      </c>
      <c r="M18" s="9">
        <f t="shared" si="1"/>
        <v>67.43421052631581</v>
      </c>
      <c r="N18" s="10"/>
      <c r="O18" s="24"/>
      <c r="P18" s="23"/>
      <c r="Q18" s="23"/>
      <c r="R18" s="23"/>
      <c r="S18" s="23"/>
      <c r="T18" s="23"/>
      <c r="U18" s="23"/>
      <c r="V18" s="9"/>
    </row>
    <row r="19" spans="1:22" ht="14.25" customHeight="1">
      <c r="A19" s="15">
        <v>10</v>
      </c>
      <c r="B19" s="7" t="s">
        <v>25</v>
      </c>
      <c r="C19" s="10">
        <v>22</v>
      </c>
      <c r="D19" s="10">
        <v>22</v>
      </c>
      <c r="E19" s="23">
        <v>31.570247933884296</v>
      </c>
      <c r="F19" s="23">
        <v>28.553719008264462</v>
      </c>
      <c r="G19" s="23">
        <f>'Z1_3'!A11/5.5/1_3_1!D19</f>
        <v>0</v>
      </c>
      <c r="H19" s="23">
        <f>'Z1_3'!B11/5.5/1_3_1!D19</f>
        <v>0</v>
      </c>
      <c r="I19" s="23">
        <v>0.04958677685950413</v>
      </c>
      <c r="J19" s="23">
        <f>'Z1_3'!C11/5.5/1_3_1!D19</f>
        <v>53.528925619834716</v>
      </c>
      <c r="K19" s="23">
        <v>31.6198347107438</v>
      </c>
      <c r="L19" s="23">
        <f t="shared" si="0"/>
        <v>53.528925619834716</v>
      </c>
      <c r="M19" s="9">
        <f t="shared" si="1"/>
        <v>69.28907475169893</v>
      </c>
      <c r="N19" s="10">
        <v>58</v>
      </c>
      <c r="O19" s="24">
        <v>58</v>
      </c>
      <c r="P19" s="23">
        <v>216.01253918495297</v>
      </c>
      <c r="Q19" s="23">
        <f>'Z1_3'!D11/5.5/1_3_1!O19</f>
        <v>16.33228840125392</v>
      </c>
      <c r="R19" s="23">
        <v>0.047021943573667714</v>
      </c>
      <c r="S19" s="23">
        <f>'Z1_3'!E11/5.5/1_3_1!O19</f>
        <v>0</v>
      </c>
      <c r="T19" s="23">
        <v>216.05956112852664</v>
      </c>
      <c r="U19" s="23">
        <f>SUM(Q19+S19)</f>
        <v>16.33228840125392</v>
      </c>
      <c r="V19" s="9">
        <f>U19/T19*100-100</f>
        <v>-92.44083977772297</v>
      </c>
    </row>
    <row r="20" spans="1:22" ht="14.25" customHeight="1">
      <c r="A20" s="15">
        <v>11</v>
      </c>
      <c r="B20" s="7" t="s">
        <v>26</v>
      </c>
      <c r="C20" s="10">
        <v>16</v>
      </c>
      <c r="D20" s="10">
        <v>16</v>
      </c>
      <c r="E20" s="23">
        <v>28.375</v>
      </c>
      <c r="F20" s="23">
        <v>24.920454545454547</v>
      </c>
      <c r="G20" s="23">
        <f>'Z1_3'!A12/5.5/1_3_1!D20</f>
        <v>0</v>
      </c>
      <c r="H20" s="23">
        <f>'Z1_3'!B12/5.5/1_3_1!D20</f>
        <v>0</v>
      </c>
      <c r="I20" s="23">
        <v>0.011363636363636364</v>
      </c>
      <c r="J20" s="23">
        <f>'Z1_3'!C12/5.5/1_3_1!D20</f>
        <v>50.51136363636363</v>
      </c>
      <c r="K20" s="23">
        <v>28.386363636363637</v>
      </c>
      <c r="L20" s="23">
        <f t="shared" si="0"/>
        <v>50.51136363636363</v>
      </c>
      <c r="M20" s="9">
        <f t="shared" si="1"/>
        <v>77.94235388310648</v>
      </c>
      <c r="N20" s="10"/>
      <c r="O20" s="24"/>
      <c r="P20" s="23"/>
      <c r="Q20" s="23"/>
      <c r="R20" s="23"/>
      <c r="S20" s="23"/>
      <c r="T20" s="23"/>
      <c r="U20" s="23"/>
      <c r="V20" s="9"/>
    </row>
    <row r="21" spans="1:22" ht="14.25" customHeight="1">
      <c r="A21" s="15">
        <v>12</v>
      </c>
      <c r="B21" s="7" t="s">
        <v>27</v>
      </c>
      <c r="C21" s="10">
        <v>37</v>
      </c>
      <c r="D21" s="10">
        <v>37</v>
      </c>
      <c r="E21" s="23">
        <v>26.786240786240786</v>
      </c>
      <c r="F21" s="23">
        <v>23.287469287469285</v>
      </c>
      <c r="G21" s="23">
        <f>'Z1_3'!A13/5.5/1_3_1!D21</f>
        <v>0</v>
      </c>
      <c r="H21" s="23">
        <f>'Z1_3'!B13/5.5/1_3_1!D21</f>
        <v>0</v>
      </c>
      <c r="I21" s="23">
        <v>0.1425061425061425</v>
      </c>
      <c r="J21" s="23">
        <f>'Z1_3'!C13/5.5/1_3_1!D21</f>
        <v>53.385749385749385</v>
      </c>
      <c r="K21" s="23">
        <v>26.92874692874693</v>
      </c>
      <c r="L21" s="23">
        <f t="shared" si="0"/>
        <v>53.385749385749385</v>
      </c>
      <c r="M21" s="9">
        <f t="shared" si="1"/>
        <v>98.24817518248176</v>
      </c>
      <c r="N21" s="10"/>
      <c r="O21" s="24"/>
      <c r="P21" s="23"/>
      <c r="Q21" s="23"/>
      <c r="R21" s="23"/>
      <c r="S21" s="23"/>
      <c r="T21" s="23"/>
      <c r="U21" s="23"/>
      <c r="V21" s="9"/>
    </row>
    <row r="22" spans="1:22" ht="14.25" customHeight="1">
      <c r="A22" s="15">
        <v>13</v>
      </c>
      <c r="B22" s="7" t="s">
        <v>28</v>
      </c>
      <c r="C22" s="10">
        <v>31</v>
      </c>
      <c r="D22" s="10">
        <v>31</v>
      </c>
      <c r="E22" s="23">
        <v>33.495601173020525</v>
      </c>
      <c r="F22" s="23">
        <v>30.416422287390027</v>
      </c>
      <c r="G22" s="23">
        <f>'Z1_3'!A14/5.5/1_3_1!D22</f>
        <v>0</v>
      </c>
      <c r="H22" s="23">
        <f>'Z1_3'!B14/5.5/1_3_1!D22</f>
        <v>0</v>
      </c>
      <c r="I22" s="23">
        <v>0.07624633431085044</v>
      </c>
      <c r="J22" s="23">
        <f>'Z1_3'!C14/5.5/1_3_1!D22</f>
        <v>68.22873900293254</v>
      </c>
      <c r="K22" s="23">
        <v>33.57184750733138</v>
      </c>
      <c r="L22" s="23">
        <f t="shared" si="0"/>
        <v>68.22873900293254</v>
      </c>
      <c r="M22" s="9">
        <f t="shared" si="1"/>
        <v>103.23200559049616</v>
      </c>
      <c r="N22" s="10">
        <v>61</v>
      </c>
      <c r="O22" s="24">
        <v>61</v>
      </c>
      <c r="P22" s="23">
        <v>148.31594634873323</v>
      </c>
      <c r="Q22" s="23">
        <f>'Z1_3'!D14/5.5/1_3_1!O22</f>
        <v>28.289120715350226</v>
      </c>
      <c r="R22" s="23">
        <v>0.08047690014903129</v>
      </c>
      <c r="S22" s="23">
        <f>'Z1_3'!E14/5.5/1_3_1!O22</f>
        <v>0</v>
      </c>
      <c r="T22" s="23">
        <v>148.39642324888226</v>
      </c>
      <c r="U22" s="23">
        <f>SUM(Q22+S22)</f>
        <v>28.289120715350226</v>
      </c>
      <c r="V22" s="9">
        <f>U22/T22*100-100</f>
        <v>-80.93679072850342</v>
      </c>
    </row>
    <row r="23" spans="1:22" ht="14.25" customHeight="1">
      <c r="A23" s="15">
        <v>14</v>
      </c>
      <c r="B23" s="7" t="s">
        <v>29</v>
      </c>
      <c r="C23" s="10">
        <v>16</v>
      </c>
      <c r="D23" s="10">
        <v>16</v>
      </c>
      <c r="E23" s="23">
        <v>49.85227272727273</v>
      </c>
      <c r="F23" s="23">
        <v>45.82954545454545</v>
      </c>
      <c r="G23" s="23">
        <f>'Z1_3'!A15/5.5/1_3_1!D23</f>
        <v>0</v>
      </c>
      <c r="H23" s="23">
        <f>'Z1_3'!B15/5.5/1_3_1!D23</f>
        <v>0</v>
      </c>
      <c r="I23" s="23">
        <v>0.06818181818181818</v>
      </c>
      <c r="J23" s="23">
        <f>'Z1_3'!C15/5.5/1_3_1!D23</f>
        <v>79.43181818181819</v>
      </c>
      <c r="K23" s="23">
        <v>49.92045454545455</v>
      </c>
      <c r="L23" s="23">
        <f t="shared" si="0"/>
        <v>79.43181818181819</v>
      </c>
      <c r="M23" s="9">
        <f t="shared" si="1"/>
        <v>59.11677669018894</v>
      </c>
      <c r="N23" s="10"/>
      <c r="O23" s="24"/>
      <c r="P23" s="23"/>
      <c r="Q23" s="23"/>
      <c r="R23" s="23"/>
      <c r="S23" s="23"/>
      <c r="T23" s="23"/>
      <c r="U23" s="23"/>
      <c r="V23" s="9"/>
    </row>
    <row r="24" spans="1:22" ht="14.25" customHeight="1">
      <c r="A24" s="15">
        <v>15</v>
      </c>
      <c r="B24" s="7" t="s">
        <v>30</v>
      </c>
      <c r="C24" s="10">
        <v>31</v>
      </c>
      <c r="D24" s="10">
        <v>31</v>
      </c>
      <c r="E24" s="23">
        <v>40.98533724340176</v>
      </c>
      <c r="F24" s="23">
        <v>37.78885630498534</v>
      </c>
      <c r="G24" s="23">
        <f>'Z1_3'!A16/5.5/1_3_1!D24</f>
        <v>0</v>
      </c>
      <c r="H24" s="23">
        <f>'Z1_3'!B16/5.5/1_3_1!D24</f>
        <v>0</v>
      </c>
      <c r="I24" s="23">
        <v>0.0469208211143695</v>
      </c>
      <c r="J24" s="23">
        <f>'Z1_3'!C16/5.5/1_3_1!D24</f>
        <v>43.43695014662757</v>
      </c>
      <c r="K24" s="23">
        <v>41.03225806451613</v>
      </c>
      <c r="L24" s="23">
        <f t="shared" si="0"/>
        <v>43.43695014662757</v>
      </c>
      <c r="M24" s="9">
        <f t="shared" si="1"/>
        <v>5.860491709548327</v>
      </c>
      <c r="N24" s="10">
        <v>37</v>
      </c>
      <c r="O24" s="24">
        <v>37</v>
      </c>
      <c r="P24" s="23">
        <v>142.987714987715</v>
      </c>
      <c r="Q24" s="23">
        <f>'Z1_3'!D16/5.5/1_3_1!O24</f>
        <v>32.04422604422605</v>
      </c>
      <c r="R24" s="23">
        <v>0.05405405405405406</v>
      </c>
      <c r="S24" s="23">
        <f>'Z1_3'!E16/5.5/1_3_1!O24</f>
        <v>0</v>
      </c>
      <c r="T24" s="23">
        <v>143.04176904176907</v>
      </c>
      <c r="U24" s="23">
        <f>SUM(Q24+S24)</f>
        <v>32.04422604422605</v>
      </c>
      <c r="V24" s="9">
        <f>U24/T24*100-100</f>
        <v>-77.59799374763818</v>
      </c>
    </row>
    <row r="25" spans="1:22" ht="14.25" customHeight="1">
      <c r="A25" s="15">
        <v>16</v>
      </c>
      <c r="B25" s="7" t="s">
        <v>31</v>
      </c>
      <c r="C25" s="10">
        <v>22</v>
      </c>
      <c r="D25" s="10">
        <v>22</v>
      </c>
      <c r="E25" s="23">
        <v>27.049586776859506</v>
      </c>
      <c r="F25" s="23">
        <v>22.966942148760328</v>
      </c>
      <c r="G25" s="23">
        <f>'Z1_3'!A17/5.5/1_3_1!D25</f>
        <v>0</v>
      </c>
      <c r="H25" s="23">
        <f>'Z1_3'!B17/5.5/1_3_1!D25</f>
        <v>0</v>
      </c>
      <c r="I25" s="23">
        <v>0.1983471074380165</v>
      </c>
      <c r="J25" s="23">
        <f>'Z1_3'!C17/5.5/1_3_1!D25</f>
        <v>69.87603305785125</v>
      </c>
      <c r="K25" s="23">
        <v>27.247933884297524</v>
      </c>
      <c r="L25" s="23">
        <f t="shared" si="0"/>
        <v>69.87603305785125</v>
      </c>
      <c r="M25" s="9">
        <f t="shared" si="1"/>
        <v>156.44525326053986</v>
      </c>
      <c r="N25" s="10"/>
      <c r="O25" s="24"/>
      <c r="P25" s="23"/>
      <c r="Q25" s="23"/>
      <c r="R25" s="23"/>
      <c r="S25" s="23"/>
      <c r="T25" s="23"/>
      <c r="U25" s="23"/>
      <c r="V25" s="9"/>
    </row>
    <row r="26" spans="1:22" ht="14.25" customHeight="1">
      <c r="A26" s="15">
        <v>17</v>
      </c>
      <c r="B26" s="7" t="s">
        <v>32</v>
      </c>
      <c r="C26" s="10">
        <v>16</v>
      </c>
      <c r="D26" s="10">
        <v>16</v>
      </c>
      <c r="E26" s="23">
        <v>36.52272727272727</v>
      </c>
      <c r="F26" s="23">
        <v>32.76136363636363</v>
      </c>
      <c r="G26" s="23">
        <f>'Z1_3'!A18/5.5/1_3_1!D26</f>
        <v>0</v>
      </c>
      <c r="H26" s="23">
        <f>'Z1_3'!B18/5.5/1_3_1!D26</f>
        <v>0</v>
      </c>
      <c r="I26" s="23">
        <v>0.125</v>
      </c>
      <c r="J26" s="23">
        <f>'Z1_3'!C18/5.5/1_3_1!D26</f>
        <v>59.89772727272727</v>
      </c>
      <c r="K26" s="23">
        <v>36.64772727272727</v>
      </c>
      <c r="L26" s="23">
        <f t="shared" si="0"/>
        <v>59.89772727272727</v>
      </c>
      <c r="M26" s="9">
        <f t="shared" si="1"/>
        <v>63.44186046511629</v>
      </c>
      <c r="N26" s="10"/>
      <c r="O26" s="24"/>
      <c r="P26" s="23"/>
      <c r="Q26" s="23"/>
      <c r="R26" s="23"/>
      <c r="S26" s="23"/>
      <c r="T26" s="23"/>
      <c r="U26" s="23"/>
      <c r="V26" s="9"/>
    </row>
    <row r="27" spans="1:22" ht="14.25" customHeight="1">
      <c r="A27" s="15">
        <v>18</v>
      </c>
      <c r="B27" s="7" t="s">
        <v>33</v>
      </c>
      <c r="C27" s="10">
        <v>16</v>
      </c>
      <c r="D27" s="10">
        <v>16</v>
      </c>
      <c r="E27" s="23">
        <v>51.71590909090909</v>
      </c>
      <c r="F27" s="23">
        <v>50.25</v>
      </c>
      <c r="G27" s="23">
        <f>'Z1_3'!A19/5.5/1_3_1!D27</f>
        <v>0</v>
      </c>
      <c r="H27" s="23">
        <f>'Z1_3'!B19/5.5/1_3_1!D27</f>
        <v>0</v>
      </c>
      <c r="I27" s="23">
        <v>0.056818181818181816</v>
      </c>
      <c r="J27" s="23">
        <f>'Z1_3'!C19/5.5/1_3_1!D27</f>
        <v>126</v>
      </c>
      <c r="K27" s="23">
        <v>51.77272727272727</v>
      </c>
      <c r="L27" s="23">
        <f t="shared" si="0"/>
        <v>126</v>
      </c>
      <c r="M27" s="9">
        <f t="shared" si="1"/>
        <v>143.37137840210713</v>
      </c>
      <c r="N27" s="10"/>
      <c r="O27" s="24"/>
      <c r="P27" s="23"/>
      <c r="Q27" s="23"/>
      <c r="R27" s="23"/>
      <c r="S27" s="23"/>
      <c r="T27" s="23"/>
      <c r="U27" s="23"/>
      <c r="V27" s="9"/>
    </row>
    <row r="28" spans="1:22" ht="14.25" customHeight="1">
      <c r="A28" s="15">
        <v>19</v>
      </c>
      <c r="B28" s="7" t="s">
        <v>34</v>
      </c>
      <c r="C28" s="10">
        <v>16</v>
      </c>
      <c r="D28" s="10">
        <v>16</v>
      </c>
      <c r="E28" s="23">
        <v>27.329545454545453</v>
      </c>
      <c r="F28" s="23">
        <v>24.977272727272727</v>
      </c>
      <c r="G28" s="23">
        <f>'Z1_3'!A20/5.5/1_3_1!D28</f>
        <v>0</v>
      </c>
      <c r="H28" s="23">
        <f>'Z1_3'!B20/5.5/1_3_1!D28</f>
        <v>0</v>
      </c>
      <c r="I28" s="23">
        <v>0.07954545454545454</v>
      </c>
      <c r="J28" s="23">
        <f>'Z1_3'!C20/5.5/1_3_1!D28</f>
        <v>50.125</v>
      </c>
      <c r="K28" s="23">
        <v>27.409090909090907</v>
      </c>
      <c r="L28" s="23">
        <f t="shared" si="0"/>
        <v>50.125</v>
      </c>
      <c r="M28" s="9">
        <f t="shared" si="1"/>
        <v>82.87728026533998</v>
      </c>
      <c r="N28" s="10"/>
      <c r="O28" s="24"/>
      <c r="P28" s="23"/>
      <c r="Q28" s="23"/>
      <c r="R28" s="23"/>
      <c r="S28" s="23"/>
      <c r="T28" s="23"/>
      <c r="U28" s="23"/>
      <c r="V28" s="9"/>
    </row>
    <row r="29" spans="1:22" ht="14.25" customHeight="1">
      <c r="A29" s="15">
        <v>20</v>
      </c>
      <c r="B29" s="7" t="s">
        <v>35</v>
      </c>
      <c r="C29" s="10">
        <v>40</v>
      </c>
      <c r="D29" s="10">
        <v>40</v>
      </c>
      <c r="E29" s="23">
        <v>36.731818181818184</v>
      </c>
      <c r="F29" s="23">
        <v>33.472727272727276</v>
      </c>
      <c r="G29" s="23">
        <f>'Z1_3'!A21/5.5/1_3_1!D29</f>
        <v>0</v>
      </c>
      <c r="H29" s="23">
        <f>'Z1_3'!B21/5.5/1_3_1!D29</f>
        <v>0</v>
      </c>
      <c r="I29" s="23">
        <v>0.07272727272727272</v>
      </c>
      <c r="J29" s="23">
        <f>'Z1_3'!C21/5.5/1_3_1!D29</f>
        <v>73.79545454545455</v>
      </c>
      <c r="K29" s="23">
        <v>36.804545454545455</v>
      </c>
      <c r="L29" s="23">
        <f t="shared" si="0"/>
        <v>73.79545454545455</v>
      </c>
      <c r="M29" s="9">
        <f t="shared" si="1"/>
        <v>100.50636038038778</v>
      </c>
      <c r="N29" s="10">
        <v>43</v>
      </c>
      <c r="O29" s="24">
        <v>43</v>
      </c>
      <c r="P29" s="23">
        <v>184.09302325581396</v>
      </c>
      <c r="Q29" s="23">
        <f>'Z1_3'!D21/5.5/1_3_1!O29</f>
        <v>52.43551797040168</v>
      </c>
      <c r="R29" s="23">
        <v>0.046511627906976744</v>
      </c>
      <c r="S29" s="23">
        <f>'Z1_3'!E21/5.5/1_3_1!O29</f>
        <v>0</v>
      </c>
      <c r="T29" s="23">
        <v>184.13953488372093</v>
      </c>
      <c r="U29" s="23">
        <f>SUM(Q29+S29)</f>
        <v>52.43551797040168</v>
      </c>
      <c r="V29" s="9">
        <f>U29/T29*100-100</f>
        <v>-71.52403040253508</v>
      </c>
    </row>
    <row r="30" spans="1:22" ht="14.25" customHeight="1">
      <c r="A30" s="15">
        <v>21</v>
      </c>
      <c r="B30" s="7" t="s">
        <v>36</v>
      </c>
      <c r="C30" s="10">
        <v>16</v>
      </c>
      <c r="D30" s="10">
        <v>16</v>
      </c>
      <c r="E30" s="23">
        <v>38.88636363636363</v>
      </c>
      <c r="F30" s="23">
        <v>35.80681818181818</v>
      </c>
      <c r="G30" s="23">
        <f>'Z1_3'!A22/5.5/1_3_1!D30</f>
        <v>0</v>
      </c>
      <c r="H30" s="23">
        <f>'Z1_3'!B22/5.5/1_3_1!D30</f>
        <v>0</v>
      </c>
      <c r="I30" s="23">
        <v>0.045454545454545456</v>
      </c>
      <c r="J30" s="23">
        <f>'Z1_3'!C22/5.5/1_3_1!D30</f>
        <v>63.79545454545455</v>
      </c>
      <c r="K30" s="23">
        <v>38.93181818181818</v>
      </c>
      <c r="L30" s="23">
        <f t="shared" si="0"/>
        <v>63.79545454545455</v>
      </c>
      <c r="M30" s="9">
        <f t="shared" si="1"/>
        <v>63.86456509048455</v>
      </c>
      <c r="N30" s="10"/>
      <c r="O30" s="24"/>
      <c r="P30" s="23"/>
      <c r="Q30" s="23"/>
      <c r="R30" s="23"/>
      <c r="S30" s="23"/>
      <c r="T30" s="23"/>
      <c r="U30" s="23"/>
      <c r="V30" s="9"/>
    </row>
    <row r="31" spans="1:22" ht="14.25" customHeight="1">
      <c r="A31" s="15">
        <v>22</v>
      </c>
      <c r="B31" s="7" t="s">
        <v>37</v>
      </c>
      <c r="C31" s="10">
        <v>19</v>
      </c>
      <c r="D31" s="10">
        <v>19</v>
      </c>
      <c r="E31" s="23">
        <v>45.09090909090909</v>
      </c>
      <c r="F31" s="23">
        <v>41.177033492822964</v>
      </c>
      <c r="G31" s="23">
        <f>'Z1_3'!A23/5.5/1_3_1!D31</f>
        <v>0</v>
      </c>
      <c r="H31" s="23">
        <f>'Z1_3'!B23/5.5/1_3_1!D31</f>
        <v>0</v>
      </c>
      <c r="I31" s="23">
        <v>0.1722488038277512</v>
      </c>
      <c r="J31" s="23">
        <f>'Z1_3'!C23/5.5/1_3_1!D31</f>
        <v>79.41626794258373</v>
      </c>
      <c r="K31" s="23">
        <v>45.26315789473684</v>
      </c>
      <c r="L31" s="23">
        <f t="shared" si="0"/>
        <v>79.41626794258373</v>
      </c>
      <c r="M31" s="9">
        <f t="shared" si="1"/>
        <v>75.45454545454544</v>
      </c>
      <c r="N31" s="10"/>
      <c r="O31" s="24"/>
      <c r="P31" s="23"/>
      <c r="Q31" s="23"/>
      <c r="R31" s="23"/>
      <c r="S31" s="23"/>
      <c r="T31" s="23"/>
      <c r="U31" s="23"/>
      <c r="V31" s="9"/>
    </row>
    <row r="32" spans="1:22" ht="14.25" customHeight="1">
      <c r="A32" s="15">
        <v>23</v>
      </c>
      <c r="B32" s="7" t="s">
        <v>38</v>
      </c>
      <c r="C32" s="10">
        <v>19</v>
      </c>
      <c r="D32" s="10">
        <v>19</v>
      </c>
      <c r="E32" s="23">
        <v>31.090909090909093</v>
      </c>
      <c r="F32" s="23">
        <v>27.82775119617225</v>
      </c>
      <c r="G32" s="23">
        <f>'Z1_3'!A24/5.5/1_3_1!D32</f>
        <v>0</v>
      </c>
      <c r="H32" s="23">
        <f>'Z1_3'!B24/5.5/1_3_1!D32</f>
        <v>0</v>
      </c>
      <c r="I32" s="23">
        <v>0.009569377990430622</v>
      </c>
      <c r="J32" s="23">
        <f>'Z1_3'!C24/5.5/1_3_1!D32</f>
        <v>50.2200956937799</v>
      </c>
      <c r="K32" s="23">
        <v>31.100478468899524</v>
      </c>
      <c r="L32" s="23">
        <f t="shared" si="0"/>
        <v>50.2200956937799</v>
      </c>
      <c r="M32" s="9">
        <f t="shared" si="1"/>
        <v>61.47692307692304</v>
      </c>
      <c r="N32" s="10"/>
      <c r="O32" s="24"/>
      <c r="P32" s="23"/>
      <c r="Q32" s="23"/>
      <c r="R32" s="23"/>
      <c r="S32" s="23"/>
      <c r="T32" s="23"/>
      <c r="U32" s="23"/>
      <c r="V32" s="9"/>
    </row>
    <row r="33" spans="1:22" ht="14.25" customHeight="1">
      <c r="A33" s="15">
        <v>24</v>
      </c>
      <c r="B33" s="7" t="s">
        <v>39</v>
      </c>
      <c r="C33" s="10">
        <v>13</v>
      </c>
      <c r="D33" s="10">
        <v>13</v>
      </c>
      <c r="E33" s="23">
        <v>25.916083916083917</v>
      </c>
      <c r="F33" s="23">
        <v>23.72027972027972</v>
      </c>
      <c r="G33" s="23">
        <f>'Z1_3'!A25/5.5/1_3_1!D33</f>
        <v>0</v>
      </c>
      <c r="H33" s="23">
        <f>'Z1_3'!B25/5.5/1_3_1!D33</f>
        <v>0</v>
      </c>
      <c r="I33" s="23">
        <v>0.04195804195804195</v>
      </c>
      <c r="J33" s="23">
        <f>'Z1_3'!C25/5.5/1_3_1!D33</f>
        <v>45.58041958041958</v>
      </c>
      <c r="K33" s="23">
        <v>25.95804195804196</v>
      </c>
      <c r="L33" s="23">
        <f t="shared" si="0"/>
        <v>45.58041958041958</v>
      </c>
      <c r="M33" s="9">
        <f t="shared" si="1"/>
        <v>75.59267241379308</v>
      </c>
      <c r="N33" s="10"/>
      <c r="O33" s="24"/>
      <c r="P33" s="23"/>
      <c r="Q33" s="23"/>
      <c r="R33" s="23"/>
      <c r="S33" s="23"/>
      <c r="T33" s="23"/>
      <c r="U33" s="23"/>
      <c r="V33" s="9"/>
    </row>
    <row r="34" spans="1:22" ht="14.25" customHeight="1">
      <c r="A34" s="15">
        <v>25</v>
      </c>
      <c r="B34" s="7" t="s">
        <v>40</v>
      </c>
      <c r="C34" s="10">
        <v>16</v>
      </c>
      <c r="D34" s="10">
        <v>16</v>
      </c>
      <c r="E34" s="23">
        <v>37.78409090909091</v>
      </c>
      <c r="F34" s="23">
        <v>33.72727272727273</v>
      </c>
      <c r="G34" s="23">
        <f>'Z1_3'!A26/5.5/1_3_1!D34</f>
        <v>0</v>
      </c>
      <c r="H34" s="23">
        <f>'Z1_3'!B26/5.5/1_3_1!D34</f>
        <v>0</v>
      </c>
      <c r="I34" s="23">
        <v>0</v>
      </c>
      <c r="J34" s="23">
        <f>'Z1_3'!C26/5.5/1_3_1!D34</f>
        <v>51.10227272727273</v>
      </c>
      <c r="K34" s="23">
        <v>37.78409090909091</v>
      </c>
      <c r="L34" s="23">
        <f t="shared" si="0"/>
        <v>51.10227272727273</v>
      </c>
      <c r="M34" s="9">
        <f t="shared" si="1"/>
        <v>35.24812030075188</v>
      </c>
      <c r="N34" s="10"/>
      <c r="O34" s="24"/>
      <c r="P34" s="23"/>
      <c r="Q34" s="23"/>
      <c r="R34" s="23"/>
      <c r="S34" s="23"/>
      <c r="T34" s="23"/>
      <c r="U34" s="23"/>
      <c r="V34" s="9"/>
    </row>
    <row r="35" spans="1:22" ht="14.25" customHeight="1">
      <c r="A35" s="15">
        <v>26</v>
      </c>
      <c r="B35" s="7" t="s">
        <v>41</v>
      </c>
      <c r="C35" s="10">
        <v>49</v>
      </c>
      <c r="D35" s="10">
        <v>49</v>
      </c>
      <c r="E35" s="23">
        <v>36.753246753246756</v>
      </c>
      <c r="F35" s="23">
        <v>31.907235621521338</v>
      </c>
      <c r="G35" s="23">
        <f>'Z1_3'!A27/5.5/1_3_1!D35</f>
        <v>0</v>
      </c>
      <c r="H35" s="23">
        <f>'Z1_3'!B27/5.5/1_3_1!D35</f>
        <v>0</v>
      </c>
      <c r="I35" s="23">
        <v>0.07421150278293136</v>
      </c>
      <c r="J35" s="23">
        <f>'Z1_3'!C27/5.5/1_3_1!D35</f>
        <v>68.41929499072356</v>
      </c>
      <c r="K35" s="23">
        <v>36.827458256029686</v>
      </c>
      <c r="L35" s="23">
        <f t="shared" si="0"/>
        <v>68.41929499072356</v>
      </c>
      <c r="M35" s="9">
        <f t="shared" si="1"/>
        <v>85.78337531486144</v>
      </c>
      <c r="N35" s="10"/>
      <c r="O35" s="24"/>
      <c r="P35" s="23"/>
      <c r="Q35" s="23"/>
      <c r="R35" s="23"/>
      <c r="S35" s="23"/>
      <c r="T35" s="23"/>
      <c r="U35" s="23"/>
      <c r="V35" s="9"/>
    </row>
    <row r="36" spans="1:22" ht="14.25" customHeight="1">
      <c r="A36" s="15">
        <v>27</v>
      </c>
      <c r="B36" s="7" t="s">
        <v>42</v>
      </c>
      <c r="C36" s="10">
        <v>14</v>
      </c>
      <c r="D36" s="25">
        <v>14</v>
      </c>
      <c r="E36" s="23">
        <v>25.16883116883117</v>
      </c>
      <c r="F36" s="23">
        <v>23.61038961038961</v>
      </c>
      <c r="G36" s="23">
        <f>'Z1_3'!A28/5.5/1_3_1!D36</f>
        <v>0</v>
      </c>
      <c r="H36" s="23">
        <f>'Z1_3'!B28/5.5/1_3_1!D36</f>
        <v>0</v>
      </c>
      <c r="I36" s="23">
        <v>0.1038961038961039</v>
      </c>
      <c r="J36" s="23">
        <f>'Z1_3'!C28/5.5/1_3_1!D36</f>
        <v>43.18181818181818</v>
      </c>
      <c r="K36" s="23">
        <v>25.272727272727273</v>
      </c>
      <c r="L36" s="23">
        <f t="shared" si="0"/>
        <v>43.18181818181818</v>
      </c>
      <c r="M36" s="9">
        <f t="shared" si="1"/>
        <v>70.86330935251797</v>
      </c>
      <c r="N36" s="10">
        <v>22</v>
      </c>
      <c r="O36" s="24">
        <v>22</v>
      </c>
      <c r="P36" s="23">
        <v>112.10743801652893</v>
      </c>
      <c r="Q36" s="23">
        <f>'Z1_3'!D28/5.5/1_3_1!O36</f>
        <v>22.8099173553719</v>
      </c>
      <c r="R36" s="23">
        <v>0.5123966942148761</v>
      </c>
      <c r="S36" s="23">
        <f>'Z1_3'!E28/5.5/1_3_1!O36</f>
        <v>0</v>
      </c>
      <c r="T36" s="23">
        <v>112.6198347107438</v>
      </c>
      <c r="U36" s="23">
        <f>SUM(Q36+S36)</f>
        <v>22.8099173553719</v>
      </c>
      <c r="V36" s="9">
        <f>U36/T36*100-100</f>
        <v>-79.74609231672414</v>
      </c>
    </row>
    <row r="37" spans="1:22" ht="14.25" customHeight="1">
      <c r="A37" s="16"/>
      <c r="B37" s="17" t="s">
        <v>9</v>
      </c>
      <c r="C37" s="26">
        <v>672</v>
      </c>
      <c r="D37" s="26">
        <v>672</v>
      </c>
      <c r="E37" s="27">
        <v>35.31222943722943</v>
      </c>
      <c r="F37" s="27">
        <v>32.05357142857143</v>
      </c>
      <c r="G37" s="23">
        <f>1_3!E37/D37/5.5</f>
        <v>63.050324675324674</v>
      </c>
      <c r="H37" s="23">
        <f>1_3!F37/1_3_1!D37/5.5</f>
        <v>52.735119047619044</v>
      </c>
      <c r="I37" s="27">
        <v>0.08495670995670997</v>
      </c>
      <c r="J37" s="23">
        <f>1_3!H37/1_3_1!D37/5.5</f>
        <v>2.597943722943723</v>
      </c>
      <c r="K37" s="27">
        <v>61.31791125541125</v>
      </c>
      <c r="L37" s="23">
        <f t="shared" si="0"/>
        <v>65.6482683982684</v>
      </c>
      <c r="M37" s="9">
        <f t="shared" si="1"/>
        <v>7.062140660368627</v>
      </c>
      <c r="N37" s="26">
        <v>402</v>
      </c>
      <c r="O37" s="26">
        <v>402</v>
      </c>
      <c r="P37" s="27">
        <v>165.3812754409769</v>
      </c>
      <c r="Q37" s="23">
        <f>1_3!M37/1_3_1!O37/5.5</f>
        <v>527.2406151062868</v>
      </c>
      <c r="R37" s="27">
        <v>0.07281772953414745</v>
      </c>
      <c r="S37" s="23">
        <f>1_3!O37/1_3_1!O37/5.5</f>
        <v>1.2740841248303936</v>
      </c>
      <c r="T37" s="27">
        <v>165.45409317051104</v>
      </c>
      <c r="U37" s="27">
        <f>SUM(Q37+S37)</f>
        <v>528.5146992311172</v>
      </c>
      <c r="V37" s="9">
        <f>U37/T37*100-100</f>
        <v>219.4328342705</v>
      </c>
    </row>
    <row r="38" spans="6:12" ht="12.75">
      <c r="F38" s="28"/>
      <c r="G38" s="28"/>
      <c r="H38" s="28"/>
      <c r="I38" s="28"/>
      <c r="J38" s="28"/>
      <c r="K38" s="28"/>
      <c r="L38" s="28"/>
    </row>
    <row r="39" spans="6:12" ht="12.75">
      <c r="F39" s="28"/>
      <c r="G39" s="28"/>
      <c r="H39" s="28"/>
      <c r="I39" s="28"/>
      <c r="J39" s="28"/>
      <c r="K39" s="28"/>
      <c r="L39" s="28"/>
    </row>
    <row r="40" spans="6:12" ht="12.75">
      <c r="F40" s="28"/>
      <c r="G40" s="28"/>
      <c r="H40" s="28"/>
      <c r="I40" s="28"/>
      <c r="J40" s="28"/>
      <c r="K40" s="28"/>
      <c r="L40" s="28"/>
    </row>
  </sheetData>
  <sheetProtection/>
  <mergeCells count="31">
    <mergeCell ref="N6:O6"/>
    <mergeCell ref="P6:Q6"/>
    <mergeCell ref="R6:S6"/>
    <mergeCell ref="G7:H7"/>
    <mergeCell ref="I7:I8"/>
    <mergeCell ref="N7:N8"/>
    <mergeCell ref="S7:S8"/>
    <mergeCell ref="T7:T8"/>
    <mergeCell ref="J7:J8"/>
    <mergeCell ref="K7:K8"/>
    <mergeCell ref="L7:L8"/>
    <mergeCell ref="C6:D6"/>
    <mergeCell ref="V6:V8"/>
    <mergeCell ref="C7:C8"/>
    <mergeCell ref="D7:D8"/>
    <mergeCell ref="E7:F7"/>
    <mergeCell ref="T6:U6"/>
    <mergeCell ref="E6:H6"/>
    <mergeCell ref="I6:J6"/>
    <mergeCell ref="K6:L6"/>
    <mergeCell ref="M6:M8"/>
    <mergeCell ref="U7:U8"/>
    <mergeCell ref="O7:O8"/>
    <mergeCell ref="P7:P8"/>
    <mergeCell ref="Q7:Q8"/>
    <mergeCell ref="R7:R8"/>
    <mergeCell ref="A2:V2"/>
    <mergeCell ref="A5:A8"/>
    <mergeCell ref="B5:B8"/>
    <mergeCell ref="C5:M5"/>
    <mergeCell ref="N5:V5"/>
  </mergeCells>
  <conditionalFormatting sqref="E7:H7 M10:M37 V10:V37">
    <cfRule type="cellIs" priority="1" dxfId="3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2013-04-09T09:34:38Z</cp:lastPrinted>
  <dcterms:created xsi:type="dcterms:W3CDTF">2011-07-25T06:42:36Z</dcterms:created>
  <dcterms:modified xsi:type="dcterms:W3CDTF">2013-07-08T05:37:13Z</dcterms:modified>
  <cp:category/>
  <cp:version/>
  <cp:contentType/>
  <cp:contentStatus/>
</cp:coreProperties>
</file>